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1760" activeTab="0"/>
  </bookViews>
  <sheets>
    <sheet name="IZVRŠENJE 2018." sheetId="1" r:id="rId1"/>
  </sheets>
  <definedNames>
    <definedName name="_xlnm.Print_Titles" localSheetId="0">'IZVRŠENJE 2018.'!$5:$6</definedName>
    <definedName name="_xlnm.Print_Area" localSheetId="0">'IZVRŠENJE 2018.'!$A$1:$E$260</definedName>
  </definedNames>
  <calcPr fullCalcOnLoad="1"/>
</workbook>
</file>

<file path=xl/sharedStrings.xml><?xml version="1.0" encoding="utf-8"?>
<sst xmlns="http://schemas.openxmlformats.org/spreadsheetml/2006/main" count="261" uniqueCount="109">
  <si>
    <t>OPIS</t>
  </si>
  <si>
    <t>1.</t>
  </si>
  <si>
    <t>2.</t>
  </si>
  <si>
    <t>3.</t>
  </si>
  <si>
    <t>4.</t>
  </si>
  <si>
    <t>3111 PLAĆE ZA REDOVAN RAD</t>
  </si>
  <si>
    <t>3113 PLAĆE ZA PREKOVREMENI RAD</t>
  </si>
  <si>
    <t>3121 OSTALI RASHODI ZA ZAPOSLENE</t>
  </si>
  <si>
    <t>UKUPNO 312 OSTALI RASHODI ZA ZAPOSLENE</t>
  </si>
  <si>
    <t>3132 DOPRINOSI ZA  OBVEZNO ZDRAVSTVENO OSIGURANJE</t>
  </si>
  <si>
    <t>3133 DOPRINOSI ZA OBVEZNO OSIGURANJE U SLUČAJU NEZAPOSLENOSTI</t>
  </si>
  <si>
    <t>UKUPNO 313 DOPRINOSI NA PLAĆE</t>
  </si>
  <si>
    <t>3211 SLUŽBENA PUTOVANJA</t>
  </si>
  <si>
    <t>3212 NAKNADE ZA PRIJEVOZ, ZA RAD NA TERENU I ODVOJENI ŽIVOT</t>
  </si>
  <si>
    <t>3213 STRUČNO USAVRŠAVANJE ZAPOSLENIKA</t>
  </si>
  <si>
    <t>UKUPNO 321 NAKNADE TROŠKOVA ZAPOSLENIMA</t>
  </si>
  <si>
    <t>3221 UREDSKI MATERIJAL I OSTALI MATERIJALNI RASHODI</t>
  </si>
  <si>
    <t>3223 ENERGIJA</t>
  </si>
  <si>
    <t>3224 MATERIJAL I DIJELOVI ZA TEKUĆE I INVESTICIJSKO ODRŽAVANJE</t>
  </si>
  <si>
    <t>UKUPNO 322 RASHODI ZA MATERIJAL I ENERGIJU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</si>
  <si>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</si>
  <si>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</si>
  <si>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</si>
  <si>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</si>
  <si>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</si>
  <si>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</si>
  <si>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</si>
  <si>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</si>
  <si>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</si>
  <si>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UKUPNO 323 RASHODI ZA USLUGE</t>
  </si>
  <si>
    <t>3241 NAKNADE TROŠKOVA OSOBAMA IZVAN RADNOG ODNOSA</t>
  </si>
  <si>
    <t>UKUPNO 324 NAKNADE TROŠKOVA OSOBAMA IZVAN RADNOG ODNOSA</t>
  </si>
  <si>
    <t>3293 REPREZENTACIJA</t>
  </si>
  <si>
    <t>3295 PRISTOJBE I NAKNADE</t>
  </si>
  <si>
    <t>3299 OSTALI NESPOMENUTI RASHODI POSLOVANJA</t>
  </si>
  <si>
    <t>UKUPNO 329 OSTALI NESPOMENUTI RASHODI POSLOVANJA</t>
  </si>
  <si>
    <t>3431 BANKARSKE USLUGE I USLUGE PLATNOG PROMETA</t>
  </si>
  <si>
    <t>3433 ZATEZNE KAMATE</t>
  </si>
  <si>
    <t>UKUPNO 343 OSTALI FINANCIJSKI RASHODI</t>
  </si>
  <si>
    <t>4221 UREDSKA OPREMA I NAMJEŠTAJ</t>
  </si>
  <si>
    <t>4222 KOMUNIKACIJSKA OPREMA</t>
  </si>
  <si>
    <t>4223 OPREMA ZA ODRAŽAVANJE I ZAŠTITU</t>
  </si>
  <si>
    <t>4227 UREĐAJI, STROJEVI I OPREMA ZA OSTALE NAMJENE</t>
  </si>
  <si>
    <t>UKUPNO 422 POSTROJENJA I OPREMA</t>
  </si>
  <si>
    <t>UKUPNO A 509 000</t>
  </si>
  <si>
    <t>UKUPNO 381 TEKUĆE DONACIJE</t>
  </si>
  <si>
    <t>UKUPNO A 509 014</t>
  </si>
  <si>
    <t>UKUPNO A 509 024</t>
  </si>
  <si>
    <t>3291 NAKNADE ZA RAD PREDSTAVNIČKIH I IZVRŠNIH TIJELA, POVJERENSTAVA I SLIČNO</t>
  </si>
  <si>
    <t>UKUPNO A 509 030</t>
  </si>
  <si>
    <t>UKUPNO  A 509 042</t>
  </si>
  <si>
    <t xml:space="preserve">3237 INTELEKTUALNE I OSOBNE USLUGE </t>
  </si>
  <si>
    <t xml:space="preserve">3238 RAČUNALNE USLUGE </t>
  </si>
  <si>
    <t xml:space="preserve">UKUPNO  A 509 044                                                                                                                                                                       </t>
  </si>
  <si>
    <t>UKUPNO 382 KAPITALNE DONACIJE</t>
  </si>
  <si>
    <t xml:space="preserve">3811 TEKUĆE DONACIJE U NOVCU </t>
  </si>
  <si>
    <t>UKUPNO  A 509 051</t>
  </si>
  <si>
    <t>UKUPNO  A 509 052</t>
  </si>
  <si>
    <t>UKUPNO  A 509 055</t>
  </si>
  <si>
    <t>UKUPNO A 509 062</t>
  </si>
  <si>
    <t>UKUPNO A 509 065</t>
  </si>
  <si>
    <t>UKUPNO  A 509 067</t>
  </si>
  <si>
    <t>4123 LICENCE</t>
  </si>
  <si>
    <t>UKUPNO 412 NEMATERIJALNA IMOVINA</t>
  </si>
  <si>
    <t>UKUPNO K 509 020</t>
  </si>
  <si>
    <t>SVEUKUPNO</t>
  </si>
  <si>
    <t>329 OSTALI NESPOMENUTI RASHODI POSLOVANJA</t>
  </si>
  <si>
    <t>UKUPNO 311 PLAĆE (BRUTO)</t>
  </si>
  <si>
    <t>3225 SITNI INVENTAR I AUTO GUME</t>
  </si>
  <si>
    <t>UKUPNO A 509 069</t>
  </si>
  <si>
    <t>3132 DOPRINOSI ZA OBVEZNO ZDRAVSTVENO OSIGURANJE</t>
  </si>
  <si>
    <t xml:space="preserve">A 509 000 ADMINISTRACIJA I UPRAVLJANJE  </t>
  </si>
  <si>
    <t xml:space="preserve">A 509 024 PROVEDBA NACIONALNE STRATEGIJE STVARANJA POTICAJNOG OKRUŽENJA ZA RAZVOJ CIVILNOG DRUŠTVA  </t>
  </si>
  <si>
    <t xml:space="preserve">A 509 030 SAVJET ZA RAZVOJ CIVILNOG DRUŠTVA    </t>
  </si>
  <si>
    <t xml:space="preserve">A 509 042 PROVEDBA NACIONALNOG PROGRAMA SUZBIJANJA KORUPCIJE     </t>
  </si>
  <si>
    <t xml:space="preserve">A 509 052 IPA 2011 - AKTIVNO CIVILNO DRUŠTVO ZA ODRŽIVOST POLITIČKIH REFORMI NAKON PRISTUPA RH U EU </t>
  </si>
  <si>
    <t xml:space="preserve">A 509 055 IPA 2012-2013 ORGANIZACIJE CIVILNOG DRUŠTVA - MEHANIZAM UNUTARNJE KONTROLE ZA OSIGURAVANJE STANDARDA EU   </t>
  </si>
  <si>
    <t xml:space="preserve">A 509 062 MEĐUNARODNA RAZVOJNA SURADNJA - POTPORA RAZVOJU CIVILNOG DRUŠTVA  </t>
  </si>
  <si>
    <t xml:space="preserve">A 509 065 DANI OTVORENIH VRATA UDRUGA   </t>
  </si>
  <si>
    <t>3811 TEKUĆE DONACIJE U NOVCU</t>
  </si>
  <si>
    <t xml:space="preserve">A 509 067 PARTNERSTVO ZA OTVORENU VLAST   </t>
  </si>
  <si>
    <t>3294 ČLANARINE I NORME</t>
  </si>
  <si>
    <t xml:space="preserve">A 509 069 OP UČINKOVITI LJUDSKI POTENCIJALI, PRIORITET 4 I 5   </t>
  </si>
  <si>
    <t xml:space="preserve">K 509 020 INFORMATIZACIJA UREDA ZA UDRUGE  </t>
  </si>
  <si>
    <t>UKUPNO A 509 070</t>
  </si>
  <si>
    <t>UKUPNO 421 POSTROJENJA I OPREMA</t>
  </si>
  <si>
    <t>UKUPNO 372 OSTALE NAKNADE GRAĐANIMA I KUĆANSTVIMA IZ PRORAČUNA</t>
  </si>
  <si>
    <t>3721 NAKNADE GRAĐANIMA I KUĆANSTVIMA U NOVCU</t>
  </si>
  <si>
    <t>A 509 070 FINANCIJSKI MEHANIZAM ŠVICARSKOG DOPRINOSA PROCESU PROŠIRENJA EUROPSKE UNIJE</t>
  </si>
  <si>
    <t xml:space="preserve">3111 PLAĆE ZA REDOVAN RAD </t>
  </si>
  <si>
    <t>PLAN 2018.</t>
  </si>
  <si>
    <t xml:space="preserve">UKUPNO  A 509 071                                                                                                                                                     </t>
  </si>
  <si>
    <t>PLAN 2018. NAKON REBALANSA</t>
  </si>
  <si>
    <t>3432 NEGATIVNE TEČAJNE RAZLIKE I RAZLIKE ZBOG PRIMJENE VALUTNE KLAUZULE</t>
  </si>
  <si>
    <t xml:space="preserve">3293 REPREZENTACIJA </t>
  </si>
  <si>
    <t>KONAČNI PLAN 2018.</t>
  </si>
  <si>
    <t>020 VLADA REPUBLIKE HRVATSKE</t>
  </si>
  <si>
    <t>10 URED ZA UDRUGE</t>
  </si>
  <si>
    <t>A 509 014 NACIONALNA ZAKLADA ZA RAZVOJ CIVILNOG DRUŠTVA - UDRUGE ZA RAZVOJ ZAJEDNICE</t>
  </si>
  <si>
    <t xml:space="preserve">A 509 051 SUFINANCIRANJE EU PROJEKATA ORGANIZACIJAMA CIVILNOG DRUŠTVA </t>
  </si>
  <si>
    <t xml:space="preserve">3813 TEKUĆE DONACIJE IZ EU SREDSTAVA </t>
  </si>
  <si>
    <t xml:space="preserve">3821 KAPITALNE DONACIJE NEPROFITNIM ORGANIZACIJAMA </t>
  </si>
  <si>
    <t xml:space="preserve">3823 KAPITALNE DONACIJE IZ EU SREDSTAVA </t>
  </si>
  <si>
    <t>3821 KAPITALNE DONACIJE NEPROFITNIM ORGANIZACIJAMA</t>
  </si>
  <si>
    <t>3813 TEKUĆE DONACIJE IZ EU SREDSTAVA</t>
  </si>
  <si>
    <t>3823 KAPITALNE DONACIJE IZ EU SREDSTAVA</t>
  </si>
  <si>
    <t>A 509 071 TWINNING LIGHT PROJEKT "DALJNJA INSTITUCIONALIZACIJA STRUKTURNIH MEHANIZAMA ZA SURADNJU IZMEĐU VLADE I CIVILNOG DRUŠTVA“ MK 13 IPA OT 01 17 TWL</t>
  </si>
  <si>
    <t>A 509 044 KONTAKT TOČKA ZA PROGRAM EUROPA ZA GRAĐANE (EU-ECP)</t>
  </si>
  <si>
    <t>IZVRŠENJE                                                                      01.01. - 31.12.2018.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</si>
</sst>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-mmm;@"/>
    <numFmt numFmtId="165" formatCode="#,##0.00\ _k_n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>
      <alignment/>
      <protection/>
    </xf>
    <xf numFmtId="0" fontId="7" fillId="13" borderId="0" xfId="53" applyFont="1" applyFill="1">
      <alignment/>
      <protection/>
    </xf>
    <xf numFmtId="0" fontId="9" fillId="0" borderId="0" xfId="53" applyFont="1" applyFill="1" applyBorder="1">
      <alignment/>
      <protection/>
    </xf>
    <xf numFmtId="0" fontId="9" fillId="13" borderId="0" xfId="53" applyFont="1" applyFill="1">
      <alignment/>
      <protection/>
    </xf>
    <xf numFmtId="0" fontId="6" fillId="0" borderId="0" xfId="53" applyFont="1">
      <alignment/>
      <protection/>
    </xf>
    <xf numFmtId="0" fontId="3" fillId="0" borderId="0" xfId="53" applyFill="1" applyBorder="1">
      <alignment/>
      <protection/>
    </xf>
    <xf numFmtId="0" fontId="3" fillId="0" borderId="0" xfId="53">
      <alignment/>
      <protection/>
    </xf>
    <xf numFmtId="0" fontId="3" fillId="0" borderId="0" xfId="53" applyFill="1">
      <alignment/>
      <protection/>
    </xf>
    <xf numFmtId="0" fontId="4" fillId="0" borderId="0" xfId="53" applyFont="1">
      <alignment/>
      <protection/>
    </xf>
    <xf numFmtId="4" fontId="3" fillId="0" borderId="0" xfId="53" applyNumberFormat="1" applyFill="1" applyBorder="1">
      <alignment/>
      <protection/>
    </xf>
    <xf numFmtId="4" fontId="3" fillId="0" borderId="0" xfId="53" applyNumberFormat="1">
      <alignment/>
      <protection/>
    </xf>
    <xf numFmtId="0" fontId="14" fillId="0" borderId="0" xfId="53" applyFont="1" applyFill="1" applyBorder="1">
      <alignment/>
      <protection/>
    </xf>
    <xf numFmtId="0" fontId="14" fillId="13" borderId="0" xfId="53" applyFont="1" applyFill="1">
      <alignment/>
      <protection/>
    </xf>
    <xf numFmtId="0" fontId="14" fillId="0" borderId="0" xfId="53" applyFont="1">
      <alignment/>
      <protection/>
    </xf>
    <xf numFmtId="0" fontId="14" fillId="0" borderId="11" xfId="53" applyFont="1" applyBorder="1">
      <alignment/>
      <protection/>
    </xf>
    <xf numFmtId="0" fontId="14" fillId="0" borderId="12" xfId="53" applyFont="1" applyBorder="1">
      <alignment/>
      <protection/>
    </xf>
    <xf numFmtId="0" fontId="14" fillId="0" borderId="0" xfId="53" applyFont="1" applyBorder="1">
      <alignment/>
      <protection/>
    </xf>
    <xf numFmtId="0" fontId="13" fillId="0" borderId="0" xfId="53" applyFont="1" applyFill="1" applyBorder="1">
      <alignment/>
      <protection/>
    </xf>
    <xf numFmtId="0" fontId="13" fillId="13" borderId="13" xfId="53" applyFont="1" applyFill="1" applyBorder="1">
      <alignment/>
      <protection/>
    </xf>
    <xf numFmtId="0" fontId="14" fillId="0" borderId="11" xfId="53" applyFont="1" applyFill="1" applyBorder="1">
      <alignment/>
      <protection/>
    </xf>
    <xf numFmtId="0" fontId="14" fillId="0" borderId="12" xfId="53" applyFont="1" applyFill="1" applyBorder="1">
      <alignment/>
      <protection/>
    </xf>
    <xf numFmtId="0" fontId="14" fillId="0" borderId="14" xfId="53" applyFont="1" applyFill="1" applyBorder="1">
      <alignment/>
      <protection/>
    </xf>
    <xf numFmtId="0" fontId="14" fillId="0" borderId="15" xfId="53" applyFont="1" applyFill="1" applyBorder="1">
      <alignment/>
      <protection/>
    </xf>
    <xf numFmtId="0" fontId="13" fillId="0" borderId="0" xfId="53" applyFont="1" applyBorder="1">
      <alignment/>
      <protection/>
    </xf>
    <xf numFmtId="0" fontId="13" fillId="0" borderId="16" xfId="53" applyFont="1" applyBorder="1">
      <alignment/>
      <protection/>
    </xf>
    <xf numFmtId="0" fontId="13" fillId="13" borderId="0" xfId="53" applyFont="1" applyFill="1" applyBorder="1">
      <alignment/>
      <protection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13" borderId="0" xfId="0" applyFont="1" applyFill="1" applyAlignment="1">
      <alignment vertical="top"/>
    </xf>
    <xf numFmtId="0" fontId="13" fillId="0" borderId="0" xfId="53" applyFont="1" applyFill="1" applyBorder="1" applyAlignment="1">
      <alignment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Fill="1" applyBorder="1" applyAlignment="1">
      <alignment wrapText="1"/>
      <protection/>
    </xf>
    <xf numFmtId="0" fontId="13" fillId="0" borderId="17" xfId="53" applyFont="1" applyBorder="1">
      <alignment/>
      <protection/>
    </xf>
    <xf numFmtId="0" fontId="13" fillId="0" borderId="10" xfId="53" applyFont="1" applyBorder="1">
      <alignment/>
      <protection/>
    </xf>
    <xf numFmtId="0" fontId="13" fillId="13" borderId="17" xfId="53" applyFont="1" applyFill="1" applyBorder="1">
      <alignment/>
      <protection/>
    </xf>
    <xf numFmtId="0" fontId="13" fillId="13" borderId="10" xfId="53" applyFont="1" applyFill="1" applyBorder="1">
      <alignment/>
      <protection/>
    </xf>
    <xf numFmtId="0" fontId="13" fillId="0" borderId="0" xfId="53" applyFont="1">
      <alignment/>
      <protection/>
    </xf>
    <xf numFmtId="0" fontId="13" fillId="13" borderId="18" xfId="53" applyFont="1" applyFill="1" applyBorder="1">
      <alignment/>
      <protection/>
    </xf>
    <xf numFmtId="0" fontId="13" fillId="13" borderId="16" xfId="53" applyFont="1" applyFill="1" applyBorder="1">
      <alignment/>
      <protection/>
    </xf>
    <xf numFmtId="0" fontId="13" fillId="0" borderId="17" xfId="53" applyFont="1" applyFill="1" applyBorder="1">
      <alignment/>
      <protection/>
    </xf>
    <xf numFmtId="0" fontId="13" fillId="0" borderId="10" xfId="53" applyFont="1" applyFill="1" applyBorder="1">
      <alignment/>
      <protection/>
    </xf>
    <xf numFmtId="0" fontId="13" fillId="13" borderId="0" xfId="53" applyFont="1" applyFill="1">
      <alignment/>
      <protection/>
    </xf>
    <xf numFmtId="0" fontId="13" fillId="0" borderId="0" xfId="53" applyFont="1" applyFill="1" applyBorder="1" applyAlignment="1">
      <alignment vertical="center"/>
      <protection/>
    </xf>
    <xf numFmtId="0" fontId="13" fillId="3" borderId="0" xfId="53" applyFont="1" applyFill="1" applyAlignment="1">
      <alignment vertical="center"/>
      <protection/>
    </xf>
    <xf numFmtId="0" fontId="14" fillId="0" borderId="0" xfId="53" applyFont="1" applyFill="1">
      <alignment/>
      <protection/>
    </xf>
    <xf numFmtId="0" fontId="14" fillId="3" borderId="0" xfId="53" applyFont="1" applyFill="1">
      <alignment/>
      <protection/>
    </xf>
    <xf numFmtId="0" fontId="14" fillId="9" borderId="0" xfId="53" applyFont="1" applyFill="1">
      <alignment/>
      <protection/>
    </xf>
    <xf numFmtId="0" fontId="14" fillId="13" borderId="17" xfId="53" applyFont="1" applyFill="1" applyBorder="1">
      <alignment/>
      <protection/>
    </xf>
    <xf numFmtId="0" fontId="14" fillId="13" borderId="10" xfId="53" applyFont="1" applyFill="1" applyBorder="1">
      <alignment/>
      <protection/>
    </xf>
    <xf numFmtId="0" fontId="14" fillId="0" borderId="0" xfId="53" applyFont="1" applyFill="1" applyAlignment="1">
      <alignment wrapText="1"/>
      <protection/>
    </xf>
    <xf numFmtId="4" fontId="4" fillId="0" borderId="10" xfId="53" applyNumberFormat="1" applyFont="1" applyBorder="1" applyAlignment="1">
      <alignment horizontal="right" vertical="distributed"/>
      <protection/>
    </xf>
    <xf numFmtId="4" fontId="4" fillId="13" borderId="10" xfId="53" applyNumberFormat="1" applyFont="1" applyFill="1" applyBorder="1" applyAlignment="1">
      <alignment horizontal="right" vertical="distributed"/>
      <protection/>
    </xf>
    <xf numFmtId="4" fontId="4" fillId="0" borderId="10" xfId="0" applyNumberFormat="1" applyFont="1" applyFill="1" applyBorder="1" applyAlignment="1">
      <alignment horizontal="right" vertical="distributed"/>
    </xf>
    <xf numFmtId="0" fontId="4" fillId="13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right" vertical="distributed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4" fontId="4" fillId="33" borderId="10" xfId="53" applyNumberFormat="1" applyFont="1" applyFill="1" applyBorder="1" applyAlignment="1">
      <alignment horizontal="right" vertical="distributed"/>
      <protection/>
    </xf>
    <xf numFmtId="0" fontId="4" fillId="13" borderId="10" xfId="0" applyFont="1" applyFill="1" applyBorder="1" applyAlignment="1">
      <alignment horizontal="left" vertical="center" wrapText="1"/>
    </xf>
    <xf numFmtId="4" fontId="4" fillId="13" borderId="10" xfId="0" applyNumberFormat="1" applyFont="1" applyFill="1" applyBorder="1" applyAlignment="1">
      <alignment horizontal="right" vertical="distributed"/>
    </xf>
    <xf numFmtId="4" fontId="4" fillId="13" borderId="10" xfId="53" applyNumberFormat="1" applyFont="1" applyFill="1" applyBorder="1" applyAlignment="1">
      <alignment horizontal="right"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0" fontId="4" fillId="13" borderId="10" xfId="52" applyFont="1" applyFill="1" applyBorder="1" applyAlignment="1">
      <alignment horizontal="left" vertical="distributed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4" fontId="4" fillId="34" borderId="10" xfId="53" applyNumberFormat="1" applyFont="1" applyFill="1" applyBorder="1" applyAlignment="1">
      <alignment horizontal="right" vertical="distributed"/>
      <protection/>
    </xf>
    <xf numFmtId="4" fontId="4" fillId="34" borderId="10" xfId="53" applyNumberFormat="1" applyFont="1" applyFill="1" applyBorder="1" applyAlignment="1">
      <alignment horizontal="right" vertical="center" wrapText="1"/>
      <protection/>
    </xf>
    <xf numFmtId="0" fontId="4" fillId="34" borderId="10" xfId="53" applyFont="1" applyFill="1" applyBorder="1" applyAlignment="1">
      <alignment vertical="center" wrapText="1"/>
      <protection/>
    </xf>
    <xf numFmtId="4" fontId="4" fillId="34" borderId="10" xfId="53" applyNumberFormat="1" applyFont="1" applyFill="1" applyBorder="1" applyAlignment="1">
      <alignment vertical="distributed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4" fontId="13" fillId="0" borderId="0" xfId="53" applyNumberFormat="1" applyFont="1" applyFill="1" applyBorder="1" applyAlignment="1">
      <alignment horizontal="right" vertical="distributed" wrapText="1"/>
      <protection/>
    </xf>
    <xf numFmtId="4" fontId="10" fillId="34" borderId="10" xfId="53" applyNumberFormat="1" applyFont="1" applyFill="1" applyBorder="1" applyAlignment="1">
      <alignment horizontal="right" vertical="distributed"/>
      <protection/>
    </xf>
    <xf numFmtId="0" fontId="11" fillId="0" borderId="0" xfId="53" applyFont="1" applyFill="1" applyBorder="1">
      <alignment/>
      <protection/>
    </xf>
    <xf numFmtId="0" fontId="11" fillId="13" borderId="0" xfId="53" applyFont="1" applyFill="1">
      <alignment/>
      <protection/>
    </xf>
    <xf numFmtId="4" fontId="10" fillId="33" borderId="10" xfId="53" applyNumberFormat="1" applyFont="1" applyFill="1" applyBorder="1" applyAlignment="1">
      <alignment horizontal="right" vertical="distributed"/>
      <protection/>
    </xf>
    <xf numFmtId="4" fontId="10" fillId="13" borderId="10" xfId="53" applyNumberFormat="1" applyFont="1" applyFill="1" applyBorder="1" applyAlignment="1">
      <alignment horizontal="right" vertical="distributed"/>
      <protection/>
    </xf>
    <xf numFmtId="4" fontId="10" fillId="13" borderId="10" xfId="53" applyNumberFormat="1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53" applyFont="1" applyFill="1" applyBorder="1">
      <alignment/>
      <protection/>
    </xf>
    <xf numFmtId="0" fontId="6" fillId="13" borderId="0" xfId="53" applyFont="1" applyFill="1">
      <alignment/>
      <protection/>
    </xf>
    <xf numFmtId="0" fontId="8" fillId="13" borderId="10" xfId="53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right" vertical="distributed"/>
      <protection/>
    </xf>
    <xf numFmtId="4" fontId="10" fillId="0" borderId="10" xfId="53" applyNumberFormat="1" applyFont="1" applyBorder="1" applyAlignment="1">
      <alignment horizontal="right" vertical="distributed"/>
      <protection/>
    </xf>
    <xf numFmtId="4" fontId="14" fillId="0" borderId="0" xfId="53" applyNumberFormat="1" applyFont="1" applyFill="1" applyBorder="1" applyAlignment="1">
      <alignment horizontal="center" vertical="center"/>
      <protection/>
    </xf>
    <xf numFmtId="4" fontId="13" fillId="0" borderId="0" xfId="53" applyNumberFormat="1" applyFont="1" applyFill="1" applyBorder="1" applyAlignment="1">
      <alignment horizontal="right" vertical="center" wrapText="1"/>
      <protection/>
    </xf>
    <xf numFmtId="0" fontId="14" fillId="0" borderId="0" xfId="53" applyFont="1" applyFill="1" applyBorder="1" applyAlignment="1">
      <alignment vertical="center" wrapText="1"/>
      <protection/>
    </xf>
    <xf numFmtId="0" fontId="14" fillId="0" borderId="0" xfId="53" applyFont="1" applyFill="1" applyAlignment="1">
      <alignment vertical="center" wrapText="1"/>
      <protection/>
    </xf>
    <xf numFmtId="0" fontId="10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2" fillId="0" borderId="0" xfId="0" applyFont="1" applyAlignment="1">
      <alignment horizontal="center"/>
    </xf>
    <xf numFmtId="4" fontId="4" fillId="0" borderId="10" xfId="53" applyNumberFormat="1" applyFont="1" applyFill="1" applyBorder="1" applyAlignment="1">
      <alignment vertical="distributed"/>
      <protection/>
    </xf>
    <xf numFmtId="4" fontId="4" fillId="0" borderId="10" xfId="53" applyNumberFormat="1" applyFont="1" applyBorder="1" applyAlignment="1">
      <alignment horizontal="right" vertical="distributed" wrapText="1"/>
      <protection/>
    </xf>
    <xf numFmtId="4" fontId="4" fillId="0" borderId="10" xfId="53" applyNumberFormat="1" applyFont="1" applyFill="1" applyBorder="1" applyAlignment="1">
      <alignment horizontal="right" vertical="distributed" wrapText="1"/>
      <protection/>
    </xf>
    <xf numFmtId="4" fontId="4" fillId="0" borderId="10" xfId="53" applyNumberFormat="1" applyFont="1" applyBorder="1" applyAlignment="1">
      <alignment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" fontId="10" fillId="0" borderId="10" xfId="53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wrapText="1"/>
    </xf>
    <xf numFmtId="0" fontId="4" fillId="0" borderId="10" xfId="53" applyFont="1" applyBorder="1" applyAlignment="1">
      <alignment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6" fillId="0" borderId="0" xfId="53" applyFont="1" applyAlignment="1">
      <alignment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_18. DROGE" xfId="52"/>
    <cellStyle name="Obično_6. UDRUGE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E351"/>
  <sheetViews>
    <sheetView tabSelected="1" zoomScalePageLayoutView="0" workbookViewId="0" topLeftCell="A1">
      <selection activeCell="A11" sqref="A11"/>
    </sheetView>
  </sheetViews>
  <sheetFormatPr defaultColWidth="65.421875" defaultRowHeight="15"/>
  <cols>
    <col min="1" max="1" width="50.7109375" style="114" customWidth="1"/>
    <col min="2" max="4" width="12.00390625" style="13" customWidth="1"/>
    <col min="5" max="5" width="11.28125" style="13" customWidth="1"/>
    <col min="6" max="31" width="10.28125" style="14" customWidth="1"/>
    <col min="32" max="236" width="10.28125" style="15" customWidth="1"/>
    <col min="237" max="16384" width="65.421875" style="15" customWidth="1"/>
  </cols>
  <sheetData>
    <row r="1" spans="1:31" s="2" customFormat="1" ht="19.5" customHeight="1">
      <c r="A1" s="102" t="s">
        <v>96</v>
      </c>
      <c r="B1" s="102"/>
      <c r="C1" s="102"/>
      <c r="D1" s="102"/>
      <c r="E1" s="10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19.5" customHeight="1">
      <c r="A2" s="102" t="s">
        <v>97</v>
      </c>
      <c r="B2" s="102"/>
      <c r="C2" s="102"/>
      <c r="D2" s="102"/>
      <c r="E2" s="10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7" customFormat="1" ht="5.25" customHeight="1">
      <c r="A3" s="110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0.75" customHeight="1" hidden="1">
      <c r="A4" s="110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0" customFormat="1" ht="29.25" customHeight="1">
      <c r="A5" s="8" t="s">
        <v>0</v>
      </c>
      <c r="B5" s="8" t="s">
        <v>90</v>
      </c>
      <c r="C5" s="8" t="s">
        <v>92</v>
      </c>
      <c r="D5" s="8" t="s">
        <v>95</v>
      </c>
      <c r="E5" s="8" t="s">
        <v>108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2" customFormat="1" ht="15" customHeight="1">
      <c r="A6" s="91"/>
      <c r="B6" s="91" t="s">
        <v>1</v>
      </c>
      <c r="C6" s="91" t="s">
        <v>2</v>
      </c>
      <c r="D6" s="91" t="s">
        <v>3</v>
      </c>
      <c r="E6" s="91" t="s">
        <v>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21" customFormat="1" ht="24.75" customHeight="1">
      <c r="A7" s="64" t="s">
        <v>71</v>
      </c>
      <c r="B7" s="74"/>
      <c r="C7" s="74"/>
      <c r="D7" s="74"/>
      <c r="E7" s="7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2" customFormat="1" ht="24.75" customHeight="1">
      <c r="A8" s="66" t="s">
        <v>89</v>
      </c>
      <c r="B8" s="60">
        <v>3301500</v>
      </c>
      <c r="C8" s="65">
        <v>2751500</v>
      </c>
      <c r="D8" s="65">
        <v>2666500</v>
      </c>
      <c r="E8" s="60">
        <v>1935910.05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2" customFormat="1" ht="24.75" customHeight="1">
      <c r="A9" s="66" t="s">
        <v>6</v>
      </c>
      <c r="B9" s="60">
        <v>24000</v>
      </c>
      <c r="C9" s="60">
        <v>24000</v>
      </c>
      <c r="D9" s="60">
        <v>24000</v>
      </c>
      <c r="E9" s="60">
        <v>25453.34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1" customFormat="1" ht="24.75" customHeight="1">
      <c r="A10" s="63" t="s">
        <v>67</v>
      </c>
      <c r="B10" s="61">
        <f>SUM(B8,B9)</f>
        <v>3325500</v>
      </c>
      <c r="C10" s="61">
        <f>SUM(C8,C9)</f>
        <v>2775500</v>
      </c>
      <c r="D10" s="61">
        <f>SUM(D8,D9)</f>
        <v>2690500</v>
      </c>
      <c r="E10" s="61">
        <f>SUM(E8,E9)</f>
        <v>1961363.3900000001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2" s="24" customFormat="1" ht="24.75" customHeight="1">
      <c r="A11" s="66" t="s">
        <v>7</v>
      </c>
      <c r="B11" s="65">
        <v>121000</v>
      </c>
      <c r="C11" s="65">
        <v>136000</v>
      </c>
      <c r="D11" s="65">
        <v>136000</v>
      </c>
      <c r="E11" s="60">
        <v>117409.34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3"/>
    </row>
    <row r="12" spans="1:31" s="27" customFormat="1" ht="24.75" customHeight="1">
      <c r="A12" s="63" t="s">
        <v>8</v>
      </c>
      <c r="B12" s="61">
        <f>B11</f>
        <v>121000</v>
      </c>
      <c r="C12" s="61">
        <f>C11</f>
        <v>136000</v>
      </c>
      <c r="D12" s="61">
        <f>D11</f>
        <v>136000</v>
      </c>
      <c r="E12" s="61">
        <f>E11</f>
        <v>117409.34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2" customFormat="1" ht="24.75" customHeight="1">
      <c r="A13" s="66" t="s">
        <v>70</v>
      </c>
      <c r="B13" s="60">
        <v>518000</v>
      </c>
      <c r="C13" s="65">
        <v>438000</v>
      </c>
      <c r="D13" s="65">
        <v>423000</v>
      </c>
      <c r="E13" s="60">
        <v>304836.61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2" customFormat="1" ht="24.75" customHeight="1">
      <c r="A14" s="66" t="s">
        <v>10</v>
      </c>
      <c r="B14" s="60">
        <v>56600</v>
      </c>
      <c r="C14" s="65">
        <v>48100</v>
      </c>
      <c r="D14" s="65">
        <v>48100</v>
      </c>
      <c r="E14" s="60">
        <v>33485.99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1" customFormat="1" ht="24.75" customHeight="1">
      <c r="A15" s="63" t="s">
        <v>11</v>
      </c>
      <c r="B15" s="61">
        <f>SUM(B13,B14)</f>
        <v>574600</v>
      </c>
      <c r="C15" s="61">
        <f>SUM(C13,C14)</f>
        <v>486100</v>
      </c>
      <c r="D15" s="61">
        <f>SUM(D13,D14)</f>
        <v>471100</v>
      </c>
      <c r="E15" s="61">
        <f>SUM(E13,E14)</f>
        <v>338322.6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2" customFormat="1" ht="24.75" customHeight="1">
      <c r="A16" s="66" t="s">
        <v>12</v>
      </c>
      <c r="B16" s="60">
        <v>100000</v>
      </c>
      <c r="C16" s="60">
        <v>150000</v>
      </c>
      <c r="D16" s="60">
        <v>150000</v>
      </c>
      <c r="E16" s="60">
        <v>212143.26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2" customFormat="1" ht="24.75" customHeight="1">
      <c r="A17" s="66" t="s">
        <v>13</v>
      </c>
      <c r="B17" s="60">
        <v>130000</v>
      </c>
      <c r="C17" s="60">
        <v>130000</v>
      </c>
      <c r="D17" s="60">
        <v>130000</v>
      </c>
      <c r="E17" s="65">
        <v>53810.02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2" customFormat="1" ht="24.75" customHeight="1">
      <c r="A18" s="66" t="s">
        <v>14</v>
      </c>
      <c r="B18" s="60">
        <v>20000</v>
      </c>
      <c r="C18" s="60">
        <v>20000</v>
      </c>
      <c r="D18" s="60">
        <v>20000</v>
      </c>
      <c r="E18" s="60">
        <v>1625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1" customFormat="1" ht="24.75" customHeight="1">
      <c r="A19" s="63" t="s">
        <v>15</v>
      </c>
      <c r="B19" s="61">
        <f>SUM(B16,B17,B18)</f>
        <v>250000</v>
      </c>
      <c r="C19" s="61">
        <f>SUM(C16,C17,C18)</f>
        <v>300000</v>
      </c>
      <c r="D19" s="61">
        <f>SUM(D16,D17,D18)</f>
        <v>300000</v>
      </c>
      <c r="E19" s="61">
        <f>SUM(E16,E17,E18)</f>
        <v>267578.28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2" customFormat="1" ht="24.75" customHeight="1">
      <c r="A20" s="66" t="s">
        <v>16</v>
      </c>
      <c r="B20" s="60">
        <v>40000</v>
      </c>
      <c r="C20" s="60">
        <v>40000</v>
      </c>
      <c r="D20" s="60">
        <v>40000</v>
      </c>
      <c r="E20" s="65">
        <v>32421.2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2" customFormat="1" ht="24.75" customHeight="1">
      <c r="A21" s="66" t="s">
        <v>17</v>
      </c>
      <c r="B21" s="65">
        <v>45000</v>
      </c>
      <c r="C21" s="65">
        <v>45000</v>
      </c>
      <c r="D21" s="65">
        <v>45000</v>
      </c>
      <c r="E21" s="65">
        <v>21742.96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2" customFormat="1" ht="24.75" customHeight="1">
      <c r="A22" s="66" t="s">
        <v>18</v>
      </c>
      <c r="B22" s="60">
        <v>5000</v>
      </c>
      <c r="C22" s="60">
        <v>5000</v>
      </c>
      <c r="D22" s="60">
        <v>5000</v>
      </c>
      <c r="E22" s="65">
        <v>1666.84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2" customFormat="1" ht="24.75" customHeight="1">
      <c r="A23" s="66" t="s">
        <v>68</v>
      </c>
      <c r="B23" s="60">
        <v>2000</v>
      </c>
      <c r="C23" s="60">
        <v>2000</v>
      </c>
      <c r="D23" s="60">
        <v>2000</v>
      </c>
      <c r="E23" s="65">
        <v>3499.64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1" customFormat="1" ht="24.75" customHeight="1">
      <c r="A24" s="63" t="s">
        <v>19</v>
      </c>
      <c r="B24" s="61">
        <f>SUM(B20,B22,B23,B21)</f>
        <v>92000</v>
      </c>
      <c r="C24" s="61">
        <f>SUM(C20,C22,C23,C21)</f>
        <v>92000</v>
      </c>
      <c r="D24" s="61">
        <f>SUM(D20,D22,D23,D21)</f>
        <v>92000</v>
      </c>
      <c r="E24" s="61">
        <f>SUM(E20,E22,E23,E21)</f>
        <v>59330.64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2" customFormat="1" ht="24.75" customHeight="1">
      <c r="A25" s="66" t="s">
        <v>20</v>
      </c>
      <c r="B25" s="60">
        <v>80000</v>
      </c>
      <c r="C25" s="65">
        <v>75000</v>
      </c>
      <c r="D25" s="65">
        <v>75000</v>
      </c>
      <c r="E25" s="103">
        <v>54506.02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2" customFormat="1" ht="24.75" customHeight="1">
      <c r="A26" s="66" t="s">
        <v>21</v>
      </c>
      <c r="B26" s="60">
        <v>20000</v>
      </c>
      <c r="C26" s="60">
        <v>20000</v>
      </c>
      <c r="D26" s="60">
        <v>20000</v>
      </c>
      <c r="E26" s="65">
        <v>7041.9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2" s="29" customFormat="1" ht="24.75" customHeight="1">
      <c r="A27" s="66" t="s">
        <v>22</v>
      </c>
      <c r="B27" s="60">
        <v>20000</v>
      </c>
      <c r="C27" s="60">
        <v>20000</v>
      </c>
      <c r="D27" s="60">
        <v>20000</v>
      </c>
      <c r="E27" s="60">
        <v>18286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8"/>
    </row>
    <row r="28" spans="1:32" s="31" customFormat="1" ht="24.75" customHeight="1">
      <c r="A28" s="66" t="s">
        <v>23</v>
      </c>
      <c r="B28" s="60">
        <v>12000</v>
      </c>
      <c r="C28" s="60">
        <v>12000</v>
      </c>
      <c r="D28" s="60">
        <v>12000</v>
      </c>
      <c r="E28" s="60">
        <v>8112.11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0"/>
    </row>
    <row r="29" spans="1:31" s="22" customFormat="1" ht="24.75" customHeight="1">
      <c r="A29" s="64" t="s">
        <v>24</v>
      </c>
      <c r="B29" s="65">
        <v>15000</v>
      </c>
      <c r="C29" s="65">
        <v>15000</v>
      </c>
      <c r="D29" s="65">
        <v>15000</v>
      </c>
      <c r="E29" s="65">
        <v>5290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2" customFormat="1" ht="24.75" customHeight="1">
      <c r="A30" s="66" t="s">
        <v>25</v>
      </c>
      <c r="B30" s="60">
        <v>13500</v>
      </c>
      <c r="C30" s="60">
        <v>13500</v>
      </c>
      <c r="D30" s="60">
        <v>13500</v>
      </c>
      <c r="E30" s="60">
        <v>11600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2" customFormat="1" ht="24.75" customHeight="1">
      <c r="A31" s="66" t="s">
        <v>26</v>
      </c>
      <c r="B31" s="60">
        <v>30000</v>
      </c>
      <c r="C31" s="60">
        <v>30000</v>
      </c>
      <c r="D31" s="60">
        <v>30000</v>
      </c>
      <c r="E31" s="60">
        <v>20683.91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83" s="33" customFormat="1" ht="24.75" customHeight="1">
      <c r="A32" s="66" t="s">
        <v>27</v>
      </c>
      <c r="B32" s="65">
        <v>345000</v>
      </c>
      <c r="C32" s="65">
        <v>345000</v>
      </c>
      <c r="D32" s="65">
        <v>328000</v>
      </c>
      <c r="E32" s="60">
        <v>265386.25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</row>
    <row r="33" spans="1:31" s="25" customFormat="1" ht="24.75" customHeight="1">
      <c r="A33" s="66" t="s">
        <v>28</v>
      </c>
      <c r="B33" s="60">
        <v>20000</v>
      </c>
      <c r="C33" s="60">
        <v>20000</v>
      </c>
      <c r="D33" s="60">
        <v>20000</v>
      </c>
      <c r="E33" s="60">
        <v>3990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34" customFormat="1" ht="24.75" customHeight="1">
      <c r="A34" s="63" t="s">
        <v>29</v>
      </c>
      <c r="B34" s="61">
        <f>SUM(B25,B26,B27,B29,B30,B31,B32,B33,B28)</f>
        <v>555500</v>
      </c>
      <c r="C34" s="61">
        <f>SUM(C25,C26,C27,C29,C30,C31,C32,C33,C28)</f>
        <v>550500</v>
      </c>
      <c r="D34" s="61">
        <f>SUM(D25,D26,D27,D29,D30,D31,D32,D33,D28)</f>
        <v>533500</v>
      </c>
      <c r="E34" s="61">
        <f>SUM(E25,E26,E27,E29,E30,E31,E32,E33,E28)</f>
        <v>394896.19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36" customFormat="1" ht="24.75" customHeight="1">
      <c r="A35" s="88" t="s">
        <v>30</v>
      </c>
      <c r="B35" s="62">
        <v>5000</v>
      </c>
      <c r="C35" s="62">
        <v>5000</v>
      </c>
      <c r="D35" s="62">
        <v>5000</v>
      </c>
      <c r="E35" s="62">
        <v>213.5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38" customFormat="1" ht="24.75" customHeight="1">
      <c r="A36" s="69" t="s">
        <v>31</v>
      </c>
      <c r="B36" s="70">
        <f>SUM(B35)</f>
        <v>5000</v>
      </c>
      <c r="C36" s="70">
        <f>SUM(C35)</f>
        <v>5000</v>
      </c>
      <c r="D36" s="70">
        <f>SUM(D35)</f>
        <v>5000</v>
      </c>
      <c r="E36" s="70">
        <f>SUM(E35)</f>
        <v>213.5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32" customFormat="1" ht="24.75" customHeight="1">
      <c r="A37" s="66" t="s">
        <v>32</v>
      </c>
      <c r="B37" s="65">
        <v>15000</v>
      </c>
      <c r="C37" s="65">
        <v>40000</v>
      </c>
      <c r="D37" s="65">
        <v>40000</v>
      </c>
      <c r="E37" s="60">
        <v>19495.3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40" customFormat="1" ht="24.75" customHeight="1">
      <c r="A38" s="64" t="s">
        <v>33</v>
      </c>
      <c r="B38" s="104">
        <v>12000</v>
      </c>
      <c r="C38" s="105">
        <v>14000</v>
      </c>
      <c r="D38" s="105">
        <v>14000</v>
      </c>
      <c r="E38" s="104">
        <v>12334.14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2" s="43" customFormat="1" ht="24.75" customHeight="1">
      <c r="A39" s="66" t="s">
        <v>34</v>
      </c>
      <c r="B39" s="60">
        <v>100</v>
      </c>
      <c r="C39" s="60">
        <v>100</v>
      </c>
      <c r="D39" s="60">
        <v>100</v>
      </c>
      <c r="E39" s="60"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2"/>
    </row>
    <row r="40" spans="1:32" s="45" customFormat="1" ht="24.75" customHeight="1">
      <c r="A40" s="63" t="s">
        <v>35</v>
      </c>
      <c r="B40" s="61">
        <f>SUM(B37,B38,B39)</f>
        <v>27100</v>
      </c>
      <c r="C40" s="61">
        <f>SUM(C37,C38,C39)</f>
        <v>54100</v>
      </c>
      <c r="D40" s="61">
        <f>SUM(D37,D38,D39)</f>
        <v>54100</v>
      </c>
      <c r="E40" s="61">
        <f>SUM(E37,E38,E39)</f>
        <v>31829.44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1:32" s="43" customFormat="1" ht="24.75" customHeight="1">
      <c r="A41" s="66" t="s">
        <v>36</v>
      </c>
      <c r="B41" s="60">
        <v>3000</v>
      </c>
      <c r="C41" s="60">
        <v>3000</v>
      </c>
      <c r="D41" s="60">
        <v>3000</v>
      </c>
      <c r="E41" s="60">
        <v>1285.09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2"/>
    </row>
    <row r="42" spans="1:31" s="32" customFormat="1" ht="24.75" customHeight="1">
      <c r="A42" s="66" t="s">
        <v>93</v>
      </c>
      <c r="B42" s="60">
        <v>0</v>
      </c>
      <c r="C42" s="65">
        <v>50</v>
      </c>
      <c r="D42" s="65">
        <v>50</v>
      </c>
      <c r="E42" s="60">
        <v>971.84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32" customFormat="1" ht="24.75" customHeight="1">
      <c r="A43" s="66" t="s">
        <v>37</v>
      </c>
      <c r="B43" s="60">
        <v>1000</v>
      </c>
      <c r="C43" s="60">
        <v>1000</v>
      </c>
      <c r="D43" s="60">
        <v>1000</v>
      </c>
      <c r="E43" s="60">
        <v>136.25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34" customFormat="1" ht="24.75" customHeight="1">
      <c r="A44" s="63" t="s">
        <v>38</v>
      </c>
      <c r="B44" s="61">
        <f>SUM(B41,B42,B43)</f>
        <v>4000</v>
      </c>
      <c r="C44" s="61">
        <f>SUM(C41,C42,C43)</f>
        <v>4050</v>
      </c>
      <c r="D44" s="61">
        <f>SUM(D41,D42,D43)</f>
        <v>4050</v>
      </c>
      <c r="E44" s="61">
        <f>SUM(E41,E42,E43)</f>
        <v>2393.18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2" s="43" customFormat="1" ht="24.75" customHeight="1">
      <c r="A45" s="66" t="s">
        <v>87</v>
      </c>
      <c r="B45" s="65">
        <v>25000</v>
      </c>
      <c r="C45" s="65">
        <v>25000</v>
      </c>
      <c r="D45" s="65">
        <v>25000</v>
      </c>
      <c r="E45" s="60">
        <v>10000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42"/>
    </row>
    <row r="46" spans="1:32" s="45" customFormat="1" ht="24.75" customHeight="1">
      <c r="A46" s="63" t="s">
        <v>86</v>
      </c>
      <c r="B46" s="61">
        <f>B45</f>
        <v>25000</v>
      </c>
      <c r="C46" s="61">
        <f>C45</f>
        <v>25000</v>
      </c>
      <c r="D46" s="61">
        <f>D45</f>
        <v>25000</v>
      </c>
      <c r="E46" s="61">
        <f>E45</f>
        <v>10000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44"/>
    </row>
    <row r="47" spans="1:31" s="22" customFormat="1" ht="24.75" customHeight="1">
      <c r="A47" s="64" t="s">
        <v>39</v>
      </c>
      <c r="B47" s="65">
        <v>3000</v>
      </c>
      <c r="C47" s="65">
        <v>3000</v>
      </c>
      <c r="D47" s="65">
        <v>3000</v>
      </c>
      <c r="E47" s="65">
        <v>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2" customFormat="1" ht="24.75" customHeight="1">
      <c r="A48" s="64" t="s">
        <v>40</v>
      </c>
      <c r="B48" s="65">
        <v>15000</v>
      </c>
      <c r="C48" s="65">
        <v>15000</v>
      </c>
      <c r="D48" s="65">
        <v>15000</v>
      </c>
      <c r="E48" s="65">
        <v>16440.98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6" customFormat="1" ht="24.75" customHeight="1">
      <c r="A49" s="64" t="s">
        <v>41</v>
      </c>
      <c r="B49" s="65">
        <v>5000</v>
      </c>
      <c r="C49" s="65">
        <v>5000</v>
      </c>
      <c r="D49" s="65">
        <v>5000</v>
      </c>
      <c r="E49" s="65">
        <v>0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s="22" customFormat="1" ht="24.75" customHeight="1">
      <c r="A50" s="64" t="s">
        <v>42</v>
      </c>
      <c r="B50" s="65">
        <v>1000</v>
      </c>
      <c r="C50" s="65">
        <v>1000</v>
      </c>
      <c r="D50" s="65">
        <v>1000</v>
      </c>
      <c r="E50" s="65">
        <v>1499.99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21" customFormat="1" ht="24.75" customHeight="1">
      <c r="A51" s="63" t="s">
        <v>43</v>
      </c>
      <c r="B51" s="61">
        <f>SUM(B47+B48+B50+B49)</f>
        <v>24000</v>
      </c>
      <c r="C51" s="61">
        <f>SUM(C47+C48+C50+C49)</f>
        <v>24000</v>
      </c>
      <c r="D51" s="61">
        <f>SUM(D47+D48+D50+D49)</f>
        <v>24000</v>
      </c>
      <c r="E51" s="61">
        <f>SUM(E47+E48+E50+E49)</f>
        <v>17940.97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34" customFormat="1" ht="24.75" customHeight="1">
      <c r="A52" s="75" t="s">
        <v>44</v>
      </c>
      <c r="B52" s="76">
        <f>SUM(B10,B12,B15,B19,B24,B34,B40,B44,B51,B36,B46)</f>
        <v>5003700</v>
      </c>
      <c r="C52" s="76">
        <f>SUM(C10,C12,C15,C19,C24,C34,C40,C44,C51,C36,C46)</f>
        <v>4452250</v>
      </c>
      <c r="D52" s="76">
        <f>SUM(D10,D12,D15,D19,D24,D34,D40,D44,D51,D36,D46)</f>
        <v>4335250</v>
      </c>
      <c r="E52" s="76">
        <f>SUM(E10,E12,E15,E19,E24,E34,E40,E44,E51,E36,E46)</f>
        <v>3201277.5300000007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2" s="48" customFormat="1" ht="24.75" customHeight="1">
      <c r="A53" s="64" t="s">
        <v>98</v>
      </c>
      <c r="B53" s="65"/>
      <c r="C53" s="65"/>
      <c r="D53" s="65"/>
      <c r="E53" s="6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7"/>
    </row>
    <row r="54" spans="1:32" s="50" customFormat="1" ht="24.75" customHeight="1">
      <c r="A54" s="66" t="s">
        <v>79</v>
      </c>
      <c r="B54" s="92">
        <v>42358022</v>
      </c>
      <c r="C54" s="92">
        <v>42358022</v>
      </c>
      <c r="D54" s="92">
        <v>42358022</v>
      </c>
      <c r="E54" s="93">
        <v>50153866.85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9"/>
    </row>
    <row r="55" spans="1:31" s="51" customFormat="1" ht="24.75" customHeight="1">
      <c r="A55" s="63" t="s">
        <v>45</v>
      </c>
      <c r="B55" s="86">
        <f aca="true" t="shared" si="0" ref="B55:E56">B54</f>
        <v>42358022</v>
      </c>
      <c r="C55" s="86">
        <f t="shared" si="0"/>
        <v>42358022</v>
      </c>
      <c r="D55" s="86">
        <f t="shared" si="0"/>
        <v>42358022</v>
      </c>
      <c r="E55" s="86">
        <f t="shared" si="0"/>
        <v>50153866.85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34" customFormat="1" ht="24.75" customHeight="1">
      <c r="A56" s="75" t="s">
        <v>46</v>
      </c>
      <c r="B56" s="82">
        <f t="shared" si="0"/>
        <v>42358022</v>
      </c>
      <c r="C56" s="82">
        <f t="shared" si="0"/>
        <v>42358022</v>
      </c>
      <c r="D56" s="82">
        <f t="shared" si="0"/>
        <v>42358022</v>
      </c>
      <c r="E56" s="82">
        <f t="shared" si="0"/>
        <v>50153866.85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s="21" customFormat="1" ht="41.25" customHeight="1">
      <c r="A57" s="64" t="s">
        <v>72</v>
      </c>
      <c r="B57" s="65"/>
      <c r="C57" s="65"/>
      <c r="D57" s="65"/>
      <c r="E57" s="65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2" customFormat="1" ht="24.75" customHeight="1">
      <c r="A58" s="66" t="s">
        <v>22</v>
      </c>
      <c r="B58" s="60">
        <v>15000</v>
      </c>
      <c r="C58" s="60">
        <v>15000</v>
      </c>
      <c r="D58" s="60">
        <v>15000</v>
      </c>
      <c r="E58" s="60">
        <v>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25" customFormat="1" ht="24.75" customHeight="1">
      <c r="A59" s="66" t="s">
        <v>24</v>
      </c>
      <c r="B59" s="60">
        <v>20000</v>
      </c>
      <c r="C59" s="60">
        <v>20000</v>
      </c>
      <c r="D59" s="60">
        <v>20000</v>
      </c>
      <c r="E59" s="60">
        <v>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22" customFormat="1" ht="24.75" customHeight="1">
      <c r="A60" s="66" t="s">
        <v>26</v>
      </c>
      <c r="B60" s="60">
        <v>30000</v>
      </c>
      <c r="C60" s="60">
        <v>30000</v>
      </c>
      <c r="D60" s="60">
        <v>30000</v>
      </c>
      <c r="E60" s="65">
        <v>22875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22" customFormat="1" ht="24.75" customHeight="1">
      <c r="A61" s="66" t="s">
        <v>28</v>
      </c>
      <c r="B61" s="60">
        <v>15000</v>
      </c>
      <c r="C61" s="60">
        <v>15000</v>
      </c>
      <c r="D61" s="60">
        <v>15000</v>
      </c>
      <c r="E61" s="60">
        <v>23062.5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21" customFormat="1" ht="24.75" customHeight="1">
      <c r="A62" s="63" t="s">
        <v>29</v>
      </c>
      <c r="B62" s="61">
        <f>SUM(B58,B59,B60,B61)</f>
        <v>80000</v>
      </c>
      <c r="C62" s="61">
        <f>SUM(C58,C59,C60,C61)</f>
        <v>80000</v>
      </c>
      <c r="D62" s="61">
        <f>SUM(D58,D59,D60,D61)</f>
        <v>80000</v>
      </c>
      <c r="E62" s="61">
        <f>SUM(E58,E59,E60,E61)</f>
        <v>45937.5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53" customFormat="1" ht="24.75" customHeight="1">
      <c r="A63" s="111" t="s">
        <v>30</v>
      </c>
      <c r="B63" s="106">
        <v>5000</v>
      </c>
      <c r="C63" s="106">
        <v>5000</v>
      </c>
      <c r="D63" s="106">
        <v>5000</v>
      </c>
      <c r="E63" s="106">
        <v>0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</row>
    <row r="64" spans="1:31" s="21" customFormat="1" ht="24.75" customHeight="1">
      <c r="A64" s="69" t="s">
        <v>31</v>
      </c>
      <c r="B64" s="61">
        <f>SUM(B63)</f>
        <v>5000</v>
      </c>
      <c r="C64" s="61">
        <f>SUM(C63)</f>
        <v>5000</v>
      </c>
      <c r="D64" s="61">
        <f>SUM(D63)</f>
        <v>5000</v>
      </c>
      <c r="E64" s="61">
        <f>SUM(E63)</f>
        <v>0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22" customFormat="1" ht="24.75" customHeight="1">
      <c r="A65" s="66" t="s">
        <v>32</v>
      </c>
      <c r="B65" s="65">
        <v>10000</v>
      </c>
      <c r="C65" s="65">
        <v>10000</v>
      </c>
      <c r="D65" s="65">
        <v>10000</v>
      </c>
      <c r="E65" s="60">
        <v>0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1" customFormat="1" ht="24.75" customHeight="1">
      <c r="A66" s="63" t="s">
        <v>35</v>
      </c>
      <c r="B66" s="61">
        <f>B65</f>
        <v>10000</v>
      </c>
      <c r="C66" s="61">
        <f>C65</f>
        <v>10000</v>
      </c>
      <c r="D66" s="61">
        <f>D65</f>
        <v>10000</v>
      </c>
      <c r="E66" s="61">
        <f>E65</f>
        <v>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21" customFormat="1" ht="24.75" customHeight="1">
      <c r="A67" s="75" t="s">
        <v>47</v>
      </c>
      <c r="B67" s="77">
        <f>SUM(B62,B64,B66)</f>
        <v>95000</v>
      </c>
      <c r="C67" s="77">
        <f>SUM(C62,C64,C66)</f>
        <v>95000</v>
      </c>
      <c r="D67" s="77">
        <f>SUM(D62,D64,D66)</f>
        <v>95000</v>
      </c>
      <c r="E67" s="77">
        <f>SUM(E62,E64,E66)</f>
        <v>45937.5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21" customFormat="1" ht="24.75" customHeight="1">
      <c r="A68" s="64" t="s">
        <v>73</v>
      </c>
      <c r="B68" s="65"/>
      <c r="C68" s="65"/>
      <c r="D68" s="65"/>
      <c r="E68" s="65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22" customFormat="1" ht="24.75" customHeight="1">
      <c r="A69" s="66" t="s">
        <v>22</v>
      </c>
      <c r="B69" s="60">
        <v>2000</v>
      </c>
      <c r="C69" s="60">
        <v>2000</v>
      </c>
      <c r="D69" s="60">
        <v>2000</v>
      </c>
      <c r="E69" s="60">
        <v>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22" customFormat="1" ht="24.75" customHeight="1">
      <c r="A70" s="66" t="s">
        <v>24</v>
      </c>
      <c r="B70" s="60">
        <v>5000</v>
      </c>
      <c r="C70" s="60">
        <v>5000</v>
      </c>
      <c r="D70" s="60">
        <v>5000</v>
      </c>
      <c r="E70" s="60">
        <v>2000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22" customFormat="1" ht="24.75" customHeight="1">
      <c r="A71" s="66" t="s">
        <v>26</v>
      </c>
      <c r="B71" s="60">
        <v>5000</v>
      </c>
      <c r="C71" s="60">
        <v>5000</v>
      </c>
      <c r="D71" s="60">
        <v>5000</v>
      </c>
      <c r="E71" s="60">
        <v>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2" customFormat="1" ht="24.75" customHeight="1">
      <c r="A72" s="66" t="s">
        <v>28</v>
      </c>
      <c r="B72" s="60">
        <v>5000</v>
      </c>
      <c r="C72" s="60">
        <v>5000</v>
      </c>
      <c r="D72" s="60">
        <v>5000</v>
      </c>
      <c r="E72" s="60">
        <v>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21" customFormat="1" ht="24.75" customHeight="1">
      <c r="A73" s="63" t="s">
        <v>29</v>
      </c>
      <c r="B73" s="61">
        <f>SUM(B69,B70,B71,B72)</f>
        <v>17000</v>
      </c>
      <c r="C73" s="61">
        <f>SUM(C69,C70,C71,C72)</f>
        <v>17000</v>
      </c>
      <c r="D73" s="61">
        <f>SUM(D69,D70,D71,D72)</f>
        <v>17000</v>
      </c>
      <c r="E73" s="61">
        <f>SUM(E69,E70,E71,E72)</f>
        <v>2000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36" customFormat="1" ht="24.75" customHeight="1">
      <c r="A74" s="88" t="s">
        <v>30</v>
      </c>
      <c r="B74" s="62">
        <v>5000</v>
      </c>
      <c r="C74" s="62">
        <v>5000</v>
      </c>
      <c r="D74" s="62">
        <v>5000</v>
      </c>
      <c r="E74" s="62">
        <v>5000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38" customFormat="1" ht="24.75" customHeight="1">
      <c r="A75" s="69" t="s">
        <v>31</v>
      </c>
      <c r="B75" s="70">
        <f>SUM(B74)</f>
        <v>5000</v>
      </c>
      <c r="C75" s="70">
        <f>SUM(C74)</f>
        <v>5000</v>
      </c>
      <c r="D75" s="70">
        <f>SUM(D74)</f>
        <v>5000</v>
      </c>
      <c r="E75" s="70">
        <f>SUM(E74)</f>
        <v>5000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2" customFormat="1" ht="24.75" customHeight="1">
      <c r="A76" s="64" t="s">
        <v>48</v>
      </c>
      <c r="B76" s="65">
        <v>1000</v>
      </c>
      <c r="C76" s="65">
        <v>1000</v>
      </c>
      <c r="D76" s="65">
        <v>1000</v>
      </c>
      <c r="E76" s="65">
        <v>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54" customFormat="1" ht="24.75" customHeight="1">
      <c r="A77" s="64" t="s">
        <v>32</v>
      </c>
      <c r="B77" s="65">
        <v>19000</v>
      </c>
      <c r="C77" s="65">
        <v>19000</v>
      </c>
      <c r="D77" s="65">
        <v>19000</v>
      </c>
      <c r="E77" s="65">
        <v>4025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1" customFormat="1" ht="24.75" customHeight="1">
      <c r="A78" s="63" t="s">
        <v>35</v>
      </c>
      <c r="B78" s="61">
        <f>SUM(B76,B77)</f>
        <v>20000</v>
      </c>
      <c r="C78" s="61">
        <f>SUM(C76,C77)</f>
        <v>20000</v>
      </c>
      <c r="D78" s="61">
        <f>SUM(D76,D77)</f>
        <v>20000</v>
      </c>
      <c r="E78" s="61">
        <f>SUM(E76,E77)</f>
        <v>4025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1" customFormat="1" ht="24.75" customHeight="1">
      <c r="A79" s="75" t="s">
        <v>49</v>
      </c>
      <c r="B79" s="77">
        <f>SUM(B73,B78,B75)</f>
        <v>42000</v>
      </c>
      <c r="C79" s="77">
        <f>SUM(C73,C78,C75)</f>
        <v>42000</v>
      </c>
      <c r="D79" s="77">
        <f>SUM(D73,D78,D75)</f>
        <v>42000</v>
      </c>
      <c r="E79" s="77">
        <f>SUM(E73,E78,E75)</f>
        <v>11025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1" customFormat="1" ht="24.75" customHeight="1">
      <c r="A80" s="64" t="s">
        <v>74</v>
      </c>
      <c r="B80" s="65"/>
      <c r="C80" s="65"/>
      <c r="D80" s="65"/>
      <c r="E80" s="65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s="22" customFormat="1" ht="24.75" customHeight="1">
      <c r="A81" s="64" t="s">
        <v>22</v>
      </c>
      <c r="B81" s="65">
        <v>10000</v>
      </c>
      <c r="C81" s="65">
        <v>10000</v>
      </c>
      <c r="D81" s="65">
        <v>10000</v>
      </c>
      <c r="E81" s="65">
        <v>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2" customFormat="1" ht="24.75" customHeight="1">
      <c r="A82" s="64" t="s">
        <v>24</v>
      </c>
      <c r="B82" s="65">
        <v>10000</v>
      </c>
      <c r="C82" s="65">
        <v>10000</v>
      </c>
      <c r="D82" s="65">
        <v>10000</v>
      </c>
      <c r="E82" s="65">
        <v>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2" customFormat="1" ht="24.75" customHeight="1">
      <c r="A83" s="64" t="s">
        <v>26</v>
      </c>
      <c r="B83" s="65">
        <v>10000</v>
      </c>
      <c r="C83" s="65">
        <v>10000</v>
      </c>
      <c r="D83" s="65">
        <v>10000</v>
      </c>
      <c r="E83" s="65">
        <v>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2" customFormat="1" ht="24.75" customHeight="1">
      <c r="A84" s="64" t="s">
        <v>28</v>
      </c>
      <c r="B84" s="65">
        <v>10000</v>
      </c>
      <c r="C84" s="65">
        <v>10000</v>
      </c>
      <c r="D84" s="65">
        <v>10000</v>
      </c>
      <c r="E84" s="65">
        <v>0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1" customFormat="1" ht="24.75" customHeight="1">
      <c r="A85" s="63" t="s">
        <v>29</v>
      </c>
      <c r="B85" s="61">
        <f>SUM(B81,B82,B83,B84)</f>
        <v>40000</v>
      </c>
      <c r="C85" s="61">
        <f>SUM(C81,C82,C83,C84)</f>
        <v>40000</v>
      </c>
      <c r="D85" s="61">
        <f>SUM(D81,D82,D83,D84)</f>
        <v>40000</v>
      </c>
      <c r="E85" s="61">
        <f>SUM(E81,E82,E83,E84)</f>
        <v>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59" s="55" customFormat="1" ht="24.75" customHeight="1">
      <c r="A86" s="67" t="s">
        <v>30</v>
      </c>
      <c r="B86" s="68">
        <v>1000</v>
      </c>
      <c r="C86" s="68">
        <v>1000</v>
      </c>
      <c r="D86" s="68">
        <v>1000</v>
      </c>
      <c r="E86" s="68">
        <v>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  <row r="87" spans="1:31" s="21" customFormat="1" ht="24.75" customHeight="1">
      <c r="A87" s="63" t="s">
        <v>31</v>
      </c>
      <c r="B87" s="61">
        <f>SUM(B86)</f>
        <v>1000</v>
      </c>
      <c r="C87" s="61">
        <v>1000</v>
      </c>
      <c r="D87" s="61">
        <v>1000</v>
      </c>
      <c r="E87" s="61">
        <f>SUM(E86)</f>
        <v>0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1" customFormat="1" ht="24.75" customHeight="1">
      <c r="A88" s="75" t="s">
        <v>50</v>
      </c>
      <c r="B88" s="76">
        <f>SUM(B85,B87)</f>
        <v>41000</v>
      </c>
      <c r="C88" s="76">
        <f>SUM(C85,C87)</f>
        <v>41000</v>
      </c>
      <c r="D88" s="76">
        <f>SUM(D85,D87)</f>
        <v>41000</v>
      </c>
      <c r="E88" s="76">
        <f>SUM(E85,E87)</f>
        <v>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1" customFormat="1" ht="24.75" customHeight="1">
      <c r="A89" s="64" t="s">
        <v>107</v>
      </c>
      <c r="B89" s="65"/>
      <c r="C89" s="65"/>
      <c r="D89" s="65"/>
      <c r="E89" s="65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2" customFormat="1" ht="24.75" customHeight="1">
      <c r="A90" s="64" t="s">
        <v>12</v>
      </c>
      <c r="B90" s="65">
        <v>50000</v>
      </c>
      <c r="C90" s="65">
        <v>50000</v>
      </c>
      <c r="D90" s="65">
        <v>50000</v>
      </c>
      <c r="E90" s="65">
        <v>50690.8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1" customFormat="1" ht="24.75" customHeight="1">
      <c r="A91" s="63" t="s">
        <v>15</v>
      </c>
      <c r="B91" s="61">
        <f>SUM(B90)</f>
        <v>50000</v>
      </c>
      <c r="C91" s="61">
        <f>SUM(C90)</f>
        <v>50000</v>
      </c>
      <c r="D91" s="61">
        <f>SUM(D90)</f>
        <v>50000</v>
      </c>
      <c r="E91" s="61">
        <f>SUM(E90)</f>
        <v>50690.8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2" customFormat="1" ht="24.75" customHeight="1">
      <c r="A92" s="66" t="s">
        <v>20</v>
      </c>
      <c r="B92" s="60">
        <v>0</v>
      </c>
      <c r="C92" s="60">
        <v>0</v>
      </c>
      <c r="D92" s="60">
        <v>0</v>
      </c>
      <c r="E92" s="103">
        <v>1351.31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2" customFormat="1" ht="24.75" customHeight="1">
      <c r="A93" s="64" t="s">
        <v>22</v>
      </c>
      <c r="B93" s="65">
        <v>30000</v>
      </c>
      <c r="C93" s="65">
        <v>30000</v>
      </c>
      <c r="D93" s="65">
        <v>30000</v>
      </c>
      <c r="E93" s="65">
        <v>115747.5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2" customFormat="1" ht="24.75" customHeight="1">
      <c r="A94" s="64" t="s">
        <v>24</v>
      </c>
      <c r="B94" s="65">
        <v>10000</v>
      </c>
      <c r="C94" s="65">
        <v>10000</v>
      </c>
      <c r="D94" s="65">
        <v>10000</v>
      </c>
      <c r="E94" s="65">
        <v>15070.97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2" customFormat="1" ht="24.75" customHeight="1">
      <c r="A95" s="64" t="s">
        <v>51</v>
      </c>
      <c r="B95" s="65">
        <v>15000</v>
      </c>
      <c r="C95" s="65">
        <v>15000</v>
      </c>
      <c r="D95" s="65">
        <v>15000</v>
      </c>
      <c r="E95" s="65">
        <v>20744.94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s="22" customFormat="1" ht="24.75" customHeight="1">
      <c r="A96" s="64" t="s">
        <v>52</v>
      </c>
      <c r="B96" s="65">
        <v>5000</v>
      </c>
      <c r="C96" s="65">
        <v>5000</v>
      </c>
      <c r="D96" s="65">
        <v>5000</v>
      </c>
      <c r="E96" s="65">
        <v>29625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s="22" customFormat="1" ht="24.75" customHeight="1">
      <c r="A97" s="64" t="s">
        <v>28</v>
      </c>
      <c r="B97" s="65">
        <v>5000</v>
      </c>
      <c r="C97" s="65">
        <v>5000</v>
      </c>
      <c r="D97" s="65">
        <v>5000</v>
      </c>
      <c r="E97" s="65">
        <v>2385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s="21" customFormat="1" ht="24.75" customHeight="1">
      <c r="A98" s="63" t="s">
        <v>29</v>
      </c>
      <c r="B98" s="61">
        <f>SUM(B93,B94,B95,B97,B96,B92)</f>
        <v>65000</v>
      </c>
      <c r="C98" s="61">
        <f>SUM(C93,C94,C95,C97,C96,C92)</f>
        <v>65000</v>
      </c>
      <c r="D98" s="61">
        <f>SUM(D93,D94,D95,D97,D96,D92)</f>
        <v>65000</v>
      </c>
      <c r="E98" s="61">
        <f>SUM(E93,E94,E95,E97,E96,E92)</f>
        <v>184924.72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s="36" customFormat="1" ht="24.75" customHeight="1">
      <c r="A99" s="88" t="s">
        <v>30</v>
      </c>
      <c r="B99" s="65">
        <v>10000</v>
      </c>
      <c r="C99" s="65">
        <v>10000</v>
      </c>
      <c r="D99" s="65">
        <v>10000</v>
      </c>
      <c r="E99" s="62">
        <v>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38" customFormat="1" ht="24.75" customHeight="1">
      <c r="A100" s="69" t="s">
        <v>31</v>
      </c>
      <c r="B100" s="70">
        <f>SUM(B99)</f>
        <v>10000</v>
      </c>
      <c r="C100" s="70">
        <f>SUM(C99)</f>
        <v>10000</v>
      </c>
      <c r="D100" s="70">
        <f>SUM(D99)</f>
        <v>10000</v>
      </c>
      <c r="E100" s="70">
        <f>SUM(E99)</f>
        <v>0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2" customFormat="1" ht="24.75" customHeight="1">
      <c r="A101" s="64" t="s">
        <v>32</v>
      </c>
      <c r="B101" s="65">
        <v>20000</v>
      </c>
      <c r="C101" s="65">
        <v>20000</v>
      </c>
      <c r="D101" s="65">
        <v>20000</v>
      </c>
      <c r="E101" s="65">
        <v>36410.43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s="21" customFormat="1" ht="24.75" customHeight="1">
      <c r="A102" s="63" t="s">
        <v>35</v>
      </c>
      <c r="B102" s="61">
        <f>SUM(B101)</f>
        <v>20000</v>
      </c>
      <c r="C102" s="61">
        <f>SUM(C101)</f>
        <v>20000</v>
      </c>
      <c r="D102" s="61">
        <f>SUM(D101)</f>
        <v>20000</v>
      </c>
      <c r="E102" s="61">
        <f>SUM(E101)</f>
        <v>36410.43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s="22" customFormat="1" ht="24.75" customHeight="1">
      <c r="A103" s="64" t="s">
        <v>39</v>
      </c>
      <c r="B103" s="65">
        <v>10000</v>
      </c>
      <c r="C103" s="65">
        <v>10000</v>
      </c>
      <c r="D103" s="65">
        <v>10000</v>
      </c>
      <c r="E103" s="65">
        <v>0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s="22" customFormat="1" ht="24.75" customHeight="1">
      <c r="A104" s="64" t="s">
        <v>40</v>
      </c>
      <c r="B104" s="65">
        <v>40000</v>
      </c>
      <c r="C104" s="65">
        <v>40000</v>
      </c>
      <c r="D104" s="65">
        <v>40000</v>
      </c>
      <c r="E104" s="65">
        <v>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s="21" customFormat="1" ht="24.75" customHeight="1">
      <c r="A105" s="63" t="s">
        <v>43</v>
      </c>
      <c r="B105" s="61">
        <f>SUM(B103,B104)</f>
        <v>50000</v>
      </c>
      <c r="C105" s="61">
        <f>SUM(C103,C104)</f>
        <v>50000</v>
      </c>
      <c r="D105" s="61">
        <f>SUM(D103,D104)</f>
        <v>50000</v>
      </c>
      <c r="E105" s="61">
        <f>SUM(E103,E104)</f>
        <v>0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1" customFormat="1" ht="24.75" customHeight="1">
      <c r="A106" s="78" t="s">
        <v>53</v>
      </c>
      <c r="B106" s="79">
        <f>SUM(B91,B98,B100,B102,B105)</f>
        <v>195000</v>
      </c>
      <c r="C106" s="79">
        <f>SUM(C91,C98,C100,C102,C105)</f>
        <v>195000</v>
      </c>
      <c r="D106" s="79">
        <f>SUM(D91,D98,D100,D102,D105)</f>
        <v>195000</v>
      </c>
      <c r="E106" s="79">
        <f>SUM(E91,E98,E100,E102,E105)</f>
        <v>272025.95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s="90" customFormat="1" ht="24.75" customHeight="1">
      <c r="A107" s="64" t="s">
        <v>99</v>
      </c>
      <c r="B107" s="65"/>
      <c r="C107" s="65"/>
      <c r="D107" s="65"/>
      <c r="E107" s="65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</row>
    <row r="108" spans="1:31" s="22" customFormat="1" ht="24.75" customHeight="1">
      <c r="A108" s="64" t="s">
        <v>55</v>
      </c>
      <c r="B108" s="65">
        <v>6017653</v>
      </c>
      <c r="C108" s="65">
        <v>6017653</v>
      </c>
      <c r="D108" s="65">
        <v>6017653</v>
      </c>
      <c r="E108" s="65">
        <v>5196270.93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s="21" customFormat="1" ht="24.75" customHeight="1">
      <c r="A109" s="63" t="s">
        <v>45</v>
      </c>
      <c r="B109" s="61">
        <f aca="true" t="shared" si="1" ref="B109:E110">SUM(B108)</f>
        <v>6017653</v>
      </c>
      <c r="C109" s="61">
        <f>SUM(C108)</f>
        <v>6017653</v>
      </c>
      <c r="D109" s="61">
        <f t="shared" si="1"/>
        <v>6017653</v>
      </c>
      <c r="E109" s="61">
        <f t="shared" si="1"/>
        <v>5196270.93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s="21" customFormat="1" ht="24.75" customHeight="1">
      <c r="A110" s="75" t="s">
        <v>56</v>
      </c>
      <c r="B110" s="76">
        <f t="shared" si="1"/>
        <v>6017653</v>
      </c>
      <c r="C110" s="76">
        <f>SUM(C109)</f>
        <v>6017653</v>
      </c>
      <c r="D110" s="76">
        <f t="shared" si="1"/>
        <v>6017653</v>
      </c>
      <c r="E110" s="76">
        <f t="shared" si="1"/>
        <v>5196270.93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1" customFormat="1" ht="41.25" customHeight="1">
      <c r="A111" s="64" t="s">
        <v>75</v>
      </c>
      <c r="B111" s="65"/>
      <c r="C111" s="65"/>
      <c r="D111" s="65"/>
      <c r="E111" s="65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54" customFormat="1" ht="24.75" customHeight="1">
      <c r="A112" s="64" t="s">
        <v>79</v>
      </c>
      <c r="B112" s="65">
        <v>35000</v>
      </c>
      <c r="C112" s="65">
        <v>26000</v>
      </c>
      <c r="D112" s="65">
        <v>26000</v>
      </c>
      <c r="E112" s="65">
        <v>25801.96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54" customFormat="1" ht="24.75" customHeight="1">
      <c r="A113" s="64" t="s">
        <v>100</v>
      </c>
      <c r="B113" s="65">
        <v>194000</v>
      </c>
      <c r="C113" s="65">
        <v>147000</v>
      </c>
      <c r="D113" s="65">
        <v>147000</v>
      </c>
      <c r="E113" s="65">
        <v>146211.26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1" customFormat="1" ht="24.75" customHeight="1">
      <c r="A114" s="63" t="s">
        <v>45</v>
      </c>
      <c r="B114" s="61">
        <f>SUM(B112+B113)</f>
        <v>229000</v>
      </c>
      <c r="C114" s="61">
        <f>SUM(C112+C113)</f>
        <v>173000</v>
      </c>
      <c r="D114" s="61">
        <f>SUM(D112+D113)</f>
        <v>173000</v>
      </c>
      <c r="E114" s="61">
        <f>SUM(E112+E113)</f>
        <v>172013.22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56" customFormat="1" ht="24.75" customHeight="1">
      <c r="A115" s="64" t="s">
        <v>101</v>
      </c>
      <c r="B115" s="68">
        <v>4000</v>
      </c>
      <c r="C115" s="65">
        <v>0</v>
      </c>
      <c r="D115" s="65">
        <v>0</v>
      </c>
      <c r="E115" s="68">
        <v>0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56" customFormat="1" ht="24.75" customHeight="1">
      <c r="A116" s="64" t="s">
        <v>102</v>
      </c>
      <c r="B116" s="68">
        <v>22000</v>
      </c>
      <c r="C116" s="65">
        <v>0</v>
      </c>
      <c r="D116" s="65">
        <v>0</v>
      </c>
      <c r="E116" s="68">
        <v>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1" customFormat="1" ht="24.75" customHeight="1">
      <c r="A117" s="63" t="s">
        <v>54</v>
      </c>
      <c r="B117" s="61">
        <f>SUM(B115+B116)</f>
        <v>26000</v>
      </c>
      <c r="C117" s="61">
        <f>SUM(C115+C116)</f>
        <v>0</v>
      </c>
      <c r="D117" s="61">
        <f>SUM(D115+D116)</f>
        <v>0</v>
      </c>
      <c r="E117" s="61">
        <f>SUM(E115+E116)</f>
        <v>0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1" customFormat="1" ht="24.75" customHeight="1">
      <c r="A118" s="75" t="s">
        <v>57</v>
      </c>
      <c r="B118" s="76">
        <f>SUM(B114+B117)</f>
        <v>255000</v>
      </c>
      <c r="C118" s="76">
        <f>SUM(C114+C117)</f>
        <v>173000</v>
      </c>
      <c r="D118" s="76">
        <f>SUM(D114+D117)</f>
        <v>173000</v>
      </c>
      <c r="E118" s="76">
        <f>SUM(E114+E117)</f>
        <v>172013.22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1" customFormat="1" ht="44.25" customHeight="1">
      <c r="A119" s="64" t="s">
        <v>76</v>
      </c>
      <c r="B119" s="65"/>
      <c r="C119" s="65"/>
      <c r="D119" s="65"/>
      <c r="E119" s="65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56" customFormat="1" ht="24.75" customHeight="1">
      <c r="A120" s="64" t="s">
        <v>55</v>
      </c>
      <c r="B120" s="85">
        <v>255000</v>
      </c>
      <c r="C120" s="85">
        <v>255000</v>
      </c>
      <c r="D120" s="85">
        <v>255000</v>
      </c>
      <c r="E120" s="68">
        <v>246085.74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54" customFormat="1" ht="24.75" customHeight="1">
      <c r="A121" s="64" t="s">
        <v>100</v>
      </c>
      <c r="B121" s="92">
        <v>1453000</v>
      </c>
      <c r="C121" s="92">
        <v>2123000</v>
      </c>
      <c r="D121" s="92">
        <v>2123000</v>
      </c>
      <c r="E121" s="65">
        <v>2214774.87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1" customFormat="1" ht="24.75" customHeight="1">
      <c r="A122" s="63" t="s">
        <v>45</v>
      </c>
      <c r="B122" s="86">
        <f>SUM(B120+B121)</f>
        <v>1708000</v>
      </c>
      <c r="C122" s="86">
        <f>SUM(C120+C121)</f>
        <v>2378000</v>
      </c>
      <c r="D122" s="86">
        <f>SUM(D120+D121)</f>
        <v>2378000</v>
      </c>
      <c r="E122" s="61">
        <f>SUM(E120+E121)</f>
        <v>2460860.6100000003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56" customFormat="1" ht="24.75" customHeight="1">
      <c r="A123" s="64" t="s">
        <v>103</v>
      </c>
      <c r="B123" s="68">
        <v>30000</v>
      </c>
      <c r="C123" s="65">
        <v>5000</v>
      </c>
      <c r="D123" s="65">
        <v>5000</v>
      </c>
      <c r="E123" s="68">
        <v>0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s="56" customFormat="1" ht="24.75" customHeight="1">
      <c r="A124" s="64" t="s">
        <v>102</v>
      </c>
      <c r="B124" s="68">
        <v>162000</v>
      </c>
      <c r="C124" s="65">
        <v>12000</v>
      </c>
      <c r="D124" s="65">
        <v>12000</v>
      </c>
      <c r="E124" s="68">
        <v>0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s="21" customFormat="1" ht="24.75" customHeight="1">
      <c r="A125" s="63" t="s">
        <v>54</v>
      </c>
      <c r="B125" s="61">
        <f>SUM(B123+B124)</f>
        <v>192000</v>
      </c>
      <c r="C125" s="61">
        <f>SUM(C123+C124)</f>
        <v>17000</v>
      </c>
      <c r="D125" s="61">
        <f>SUM(D123+D124)</f>
        <v>17000</v>
      </c>
      <c r="E125" s="61">
        <f>SUM(E123+E124)</f>
        <v>0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s="21" customFormat="1" ht="24.75" customHeight="1">
      <c r="A126" s="75" t="s">
        <v>58</v>
      </c>
      <c r="B126" s="82">
        <f>SUM(B122+B125)</f>
        <v>1900000</v>
      </c>
      <c r="C126" s="82">
        <f>SUM(C122+C125)</f>
        <v>2395000</v>
      </c>
      <c r="D126" s="82">
        <f>SUM(D122+D125)</f>
        <v>2395000</v>
      </c>
      <c r="E126" s="82">
        <f>SUM(E122+E125)</f>
        <v>2460860.6100000003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s="21" customFormat="1" ht="24.75" customHeight="1">
      <c r="A127" s="64" t="s">
        <v>77</v>
      </c>
      <c r="B127" s="65"/>
      <c r="C127" s="65"/>
      <c r="D127" s="65"/>
      <c r="E127" s="65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s="56" customFormat="1" ht="24.75" customHeight="1">
      <c r="A128" s="64" t="s">
        <v>12</v>
      </c>
      <c r="B128" s="68">
        <v>35000</v>
      </c>
      <c r="C128" s="65">
        <v>10000</v>
      </c>
      <c r="D128" s="65">
        <v>10000</v>
      </c>
      <c r="E128" s="68">
        <v>0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s="21" customFormat="1" ht="24.75" customHeight="1">
      <c r="A129" s="63" t="s">
        <v>15</v>
      </c>
      <c r="B129" s="61">
        <f>SUM(B128)</f>
        <v>35000</v>
      </c>
      <c r="C129" s="61">
        <f>SUM(C128)</f>
        <v>10000</v>
      </c>
      <c r="D129" s="61">
        <f>SUM(D128)</f>
        <v>10000</v>
      </c>
      <c r="E129" s="61">
        <f>SUM(E128)</f>
        <v>0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s="56" customFormat="1" ht="24.75" customHeight="1">
      <c r="A130" s="67" t="s">
        <v>24</v>
      </c>
      <c r="B130" s="68">
        <v>5000</v>
      </c>
      <c r="C130" s="68">
        <v>5000</v>
      </c>
      <c r="D130" s="68">
        <v>5000</v>
      </c>
      <c r="E130" s="68">
        <v>0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s="56" customFormat="1" ht="24.75" customHeight="1">
      <c r="A131" s="67" t="s">
        <v>26</v>
      </c>
      <c r="B131" s="68">
        <v>5000</v>
      </c>
      <c r="C131" s="65">
        <v>0</v>
      </c>
      <c r="D131" s="65">
        <v>0</v>
      </c>
      <c r="E131" s="68">
        <v>0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s="56" customFormat="1" ht="24.75" customHeight="1">
      <c r="A132" s="67" t="s">
        <v>28</v>
      </c>
      <c r="B132" s="68">
        <v>5000</v>
      </c>
      <c r="C132" s="65">
        <v>0</v>
      </c>
      <c r="D132" s="65">
        <v>0</v>
      </c>
      <c r="E132" s="68">
        <v>0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s="21" customFormat="1" ht="24.75" customHeight="1">
      <c r="A133" s="63" t="s">
        <v>29</v>
      </c>
      <c r="B133" s="61">
        <f>SUM(B130,B131,B132)</f>
        <v>15000</v>
      </c>
      <c r="C133" s="61">
        <f>SUM(C130,C131,C132)</f>
        <v>5000</v>
      </c>
      <c r="D133" s="61">
        <f>SUM(D130,D131,D132)</f>
        <v>5000</v>
      </c>
      <c r="E133" s="61">
        <f>SUM(E130,E131,E132)</f>
        <v>0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s="56" customFormat="1" ht="24.75" customHeight="1">
      <c r="A134" s="88" t="s">
        <v>30</v>
      </c>
      <c r="B134" s="68">
        <v>10000</v>
      </c>
      <c r="C134" s="65">
        <v>5000</v>
      </c>
      <c r="D134" s="65">
        <v>5000</v>
      </c>
      <c r="E134" s="68">
        <v>0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s="21" customFormat="1" ht="24.75" customHeight="1">
      <c r="A135" s="69" t="s">
        <v>31</v>
      </c>
      <c r="B135" s="61">
        <f>B134</f>
        <v>10000</v>
      </c>
      <c r="C135" s="61">
        <f>C134</f>
        <v>5000</v>
      </c>
      <c r="D135" s="61">
        <f>D134</f>
        <v>5000</v>
      </c>
      <c r="E135" s="61">
        <f>E134</f>
        <v>0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s="56" customFormat="1" ht="24.75" customHeight="1">
      <c r="A136" s="66" t="s">
        <v>32</v>
      </c>
      <c r="B136" s="68">
        <v>5000</v>
      </c>
      <c r="C136" s="68">
        <v>5000</v>
      </c>
      <c r="D136" s="68">
        <v>5000</v>
      </c>
      <c r="E136" s="68">
        <v>1080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s="21" customFormat="1" ht="24.75" customHeight="1">
      <c r="A137" s="63" t="s">
        <v>35</v>
      </c>
      <c r="B137" s="61">
        <f>B136</f>
        <v>5000</v>
      </c>
      <c r="C137" s="61">
        <f>C136</f>
        <v>5000</v>
      </c>
      <c r="D137" s="61">
        <f>D136</f>
        <v>5000</v>
      </c>
      <c r="E137" s="61">
        <f>E136</f>
        <v>1080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s="21" customFormat="1" ht="24.75" customHeight="1">
      <c r="A138" s="107" t="s">
        <v>59</v>
      </c>
      <c r="B138" s="76">
        <f>SUM(B129,B133,B135,B137)</f>
        <v>65000</v>
      </c>
      <c r="C138" s="76">
        <f>SUM(C129,C133,C135,C137)</f>
        <v>25000</v>
      </c>
      <c r="D138" s="76">
        <f>SUM(D129,D133,D135,D137)</f>
        <v>25000</v>
      </c>
      <c r="E138" s="76">
        <f>SUM(E129,E133,E135,E137)</f>
        <v>1080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1:31" s="21" customFormat="1" ht="24.75" customHeight="1">
      <c r="A139" s="108" t="s">
        <v>78</v>
      </c>
      <c r="B139" s="65"/>
      <c r="C139" s="65"/>
      <c r="D139" s="65"/>
      <c r="E139" s="65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1:31" s="22" customFormat="1" ht="24.75" customHeight="1">
      <c r="A140" s="66" t="s">
        <v>20</v>
      </c>
      <c r="B140" s="60">
        <v>2000</v>
      </c>
      <c r="C140" s="60">
        <v>2000</v>
      </c>
      <c r="D140" s="60">
        <v>2000</v>
      </c>
      <c r="E140" s="60">
        <v>562.5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1:31" s="22" customFormat="1" ht="24.75" customHeight="1">
      <c r="A141" s="66" t="s">
        <v>22</v>
      </c>
      <c r="B141" s="60">
        <v>30000</v>
      </c>
      <c r="C141" s="60">
        <v>30000</v>
      </c>
      <c r="D141" s="60">
        <v>30000</v>
      </c>
      <c r="E141" s="60">
        <v>49125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1:31" s="22" customFormat="1" ht="24.75" customHeight="1">
      <c r="A142" s="66" t="s">
        <v>24</v>
      </c>
      <c r="B142" s="60">
        <v>10000</v>
      </c>
      <c r="C142" s="60">
        <v>10000</v>
      </c>
      <c r="D142" s="60">
        <v>10000</v>
      </c>
      <c r="E142" s="60">
        <v>0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1:31" s="22" customFormat="1" ht="24.75" customHeight="1">
      <c r="A143" s="66" t="s">
        <v>26</v>
      </c>
      <c r="B143" s="60">
        <v>25000</v>
      </c>
      <c r="C143" s="60">
        <v>25000</v>
      </c>
      <c r="D143" s="60">
        <v>25000</v>
      </c>
      <c r="E143" s="60">
        <v>1750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1:31" s="22" customFormat="1" ht="24.75" customHeight="1">
      <c r="A144" s="66" t="s">
        <v>28</v>
      </c>
      <c r="B144" s="60">
        <v>25000</v>
      </c>
      <c r="C144" s="60">
        <v>25000</v>
      </c>
      <c r="D144" s="60">
        <v>25000</v>
      </c>
      <c r="E144" s="60">
        <v>6850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1:31" s="21" customFormat="1" ht="24.75" customHeight="1">
      <c r="A145" s="63" t="s">
        <v>29</v>
      </c>
      <c r="B145" s="61">
        <f>SUM(B140,B141,B142,B143,B144)</f>
        <v>92000</v>
      </c>
      <c r="C145" s="61">
        <f>SUM(C140,C141,C142,C143,C144)</f>
        <v>92000</v>
      </c>
      <c r="D145" s="61">
        <f>SUM(D140,D141,D142,D143,D144)</f>
        <v>92000</v>
      </c>
      <c r="E145" s="61">
        <f>SUM(E140,E141,E142,E143,E144)</f>
        <v>58287.5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1:31" s="55" customFormat="1" ht="24.75" customHeight="1">
      <c r="A146" s="88" t="s">
        <v>30</v>
      </c>
      <c r="B146" s="68">
        <v>10000</v>
      </c>
      <c r="C146" s="65">
        <v>5000</v>
      </c>
      <c r="D146" s="65">
        <v>5000</v>
      </c>
      <c r="E146" s="68">
        <v>0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1:31" s="21" customFormat="1" ht="24.75" customHeight="1">
      <c r="A147" s="69" t="s">
        <v>31</v>
      </c>
      <c r="B147" s="61">
        <f>B146</f>
        <v>10000</v>
      </c>
      <c r="C147" s="61">
        <f>C146</f>
        <v>5000</v>
      </c>
      <c r="D147" s="61">
        <f>D146</f>
        <v>5000</v>
      </c>
      <c r="E147" s="61">
        <f>E146</f>
        <v>0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1:31" s="55" customFormat="1" ht="24.75" customHeight="1">
      <c r="A148" s="88" t="s">
        <v>32</v>
      </c>
      <c r="B148" s="68">
        <v>20000</v>
      </c>
      <c r="C148" s="68">
        <v>20000</v>
      </c>
      <c r="D148" s="68">
        <v>20000</v>
      </c>
      <c r="E148" s="68">
        <v>0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1:31" s="21" customFormat="1" ht="24.75" customHeight="1">
      <c r="A149" s="69" t="s">
        <v>66</v>
      </c>
      <c r="B149" s="61">
        <f>B148</f>
        <v>20000</v>
      </c>
      <c r="C149" s="61">
        <f>C148</f>
        <v>20000</v>
      </c>
      <c r="D149" s="61">
        <f>D148</f>
        <v>20000</v>
      </c>
      <c r="E149" s="61">
        <f>E148</f>
        <v>0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1:31" s="55" customFormat="1" ht="24.75" customHeight="1">
      <c r="A150" s="88" t="s">
        <v>79</v>
      </c>
      <c r="B150" s="68">
        <v>60000</v>
      </c>
      <c r="C150" s="68">
        <v>60000</v>
      </c>
      <c r="D150" s="68">
        <v>60000</v>
      </c>
      <c r="E150" s="68">
        <v>60000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1:31" s="21" customFormat="1" ht="24.75" customHeight="1">
      <c r="A151" s="69" t="s">
        <v>45</v>
      </c>
      <c r="B151" s="61">
        <f>B150</f>
        <v>60000</v>
      </c>
      <c r="C151" s="61">
        <f>C150</f>
        <v>60000</v>
      </c>
      <c r="D151" s="61">
        <f>D150</f>
        <v>60000</v>
      </c>
      <c r="E151" s="61">
        <f>E150</f>
        <v>60000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1:31" s="21" customFormat="1" ht="24.75" customHeight="1">
      <c r="A152" s="75" t="s">
        <v>60</v>
      </c>
      <c r="B152" s="77">
        <f>SUM(B145+B147+B149+B151)</f>
        <v>182000</v>
      </c>
      <c r="C152" s="77">
        <f>SUM(C145+C147+C149+C151)</f>
        <v>177000</v>
      </c>
      <c r="D152" s="77">
        <f>SUM(D145+D147+D149+D151)</f>
        <v>177000</v>
      </c>
      <c r="E152" s="77">
        <f>SUM(E145+E147+E149+E151)</f>
        <v>118287.5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1:31" s="21" customFormat="1" ht="24.75" customHeight="1">
      <c r="A153" s="64" t="s">
        <v>80</v>
      </c>
      <c r="B153" s="65"/>
      <c r="C153" s="65"/>
      <c r="D153" s="65"/>
      <c r="E153" s="65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1:31" s="22" customFormat="1" ht="24.75" customHeight="1">
      <c r="A154" s="64" t="s">
        <v>22</v>
      </c>
      <c r="B154" s="65">
        <v>10000</v>
      </c>
      <c r="C154" s="65">
        <v>5000</v>
      </c>
      <c r="D154" s="65">
        <v>5000</v>
      </c>
      <c r="E154" s="65">
        <v>0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1:31" s="22" customFormat="1" ht="24.75" customHeight="1">
      <c r="A155" s="64" t="s">
        <v>24</v>
      </c>
      <c r="B155" s="65">
        <v>15000</v>
      </c>
      <c r="C155" s="65">
        <v>5000</v>
      </c>
      <c r="D155" s="65">
        <v>5000</v>
      </c>
      <c r="E155" s="65">
        <v>0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1:31" s="22" customFormat="1" ht="24.75" customHeight="1">
      <c r="A156" s="64" t="s">
        <v>26</v>
      </c>
      <c r="B156" s="65">
        <v>10000</v>
      </c>
      <c r="C156" s="65">
        <v>5000</v>
      </c>
      <c r="D156" s="65">
        <v>5000</v>
      </c>
      <c r="E156" s="65">
        <v>0</v>
      </c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s="22" customFormat="1" ht="24.75" customHeight="1">
      <c r="A157" s="64" t="s">
        <v>28</v>
      </c>
      <c r="B157" s="65">
        <v>5000</v>
      </c>
      <c r="C157" s="65">
        <v>0</v>
      </c>
      <c r="D157" s="65">
        <v>0</v>
      </c>
      <c r="E157" s="65">
        <v>0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s="21" customFormat="1" ht="24.75" customHeight="1">
      <c r="A158" s="63" t="s">
        <v>29</v>
      </c>
      <c r="B158" s="61">
        <f>B154+B155+B156+B157</f>
        <v>40000</v>
      </c>
      <c r="C158" s="61">
        <f>C154+C155+C156+C157</f>
        <v>15000</v>
      </c>
      <c r="D158" s="61">
        <f>D154+D155+D156+D157</f>
        <v>15000</v>
      </c>
      <c r="E158" s="61">
        <f>E154+E155+E156+E157</f>
        <v>0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1:31" s="22" customFormat="1" ht="24.75" customHeight="1">
      <c r="A159" s="64" t="s">
        <v>30</v>
      </c>
      <c r="B159" s="65">
        <v>3000</v>
      </c>
      <c r="C159" s="65">
        <v>3000</v>
      </c>
      <c r="D159" s="65">
        <v>3000</v>
      </c>
      <c r="E159" s="65">
        <v>425.7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1:31" s="21" customFormat="1" ht="24.75" customHeight="1">
      <c r="A160" s="63" t="s">
        <v>31</v>
      </c>
      <c r="B160" s="61">
        <f>B159</f>
        <v>3000</v>
      </c>
      <c r="C160" s="61">
        <f>C159</f>
        <v>3000</v>
      </c>
      <c r="D160" s="61">
        <f>D159</f>
        <v>3000</v>
      </c>
      <c r="E160" s="61">
        <f>E159</f>
        <v>425.7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1:31" s="54" customFormat="1" ht="24.75" customHeight="1">
      <c r="A161" s="64" t="s">
        <v>32</v>
      </c>
      <c r="B161" s="65">
        <v>10000</v>
      </c>
      <c r="C161" s="65">
        <v>10000</v>
      </c>
      <c r="D161" s="65">
        <v>10000</v>
      </c>
      <c r="E161" s="65">
        <v>0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1:31" s="22" customFormat="1" ht="24.75" customHeight="1">
      <c r="A162" s="64" t="s">
        <v>81</v>
      </c>
      <c r="B162" s="65">
        <v>185000</v>
      </c>
      <c r="C162" s="65">
        <v>158000</v>
      </c>
      <c r="D162" s="65">
        <v>158000</v>
      </c>
      <c r="E162" s="65">
        <v>157916.5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1:31" s="21" customFormat="1" ht="24.75" customHeight="1">
      <c r="A163" s="63" t="s">
        <v>35</v>
      </c>
      <c r="B163" s="61">
        <f>B162+B161</f>
        <v>195000</v>
      </c>
      <c r="C163" s="61">
        <f>C162+C161</f>
        <v>168000</v>
      </c>
      <c r="D163" s="61">
        <f>D162+D161</f>
        <v>168000</v>
      </c>
      <c r="E163" s="61">
        <f>E162+E161</f>
        <v>157916.5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 spans="1:31" s="21" customFormat="1" ht="24.75" customHeight="1">
      <c r="A164" s="75" t="s">
        <v>61</v>
      </c>
      <c r="B164" s="76">
        <f>SUM(B158,B160,B163)</f>
        <v>238000</v>
      </c>
      <c r="C164" s="76">
        <f>SUM(C158,C160,C163)</f>
        <v>186000</v>
      </c>
      <c r="D164" s="76">
        <f>SUM(D158,D160,D163)</f>
        <v>186000</v>
      </c>
      <c r="E164" s="76">
        <f>SUM(E158,E160,E163)</f>
        <v>158342.2</v>
      </c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1:31" s="21" customFormat="1" ht="24.75" customHeight="1">
      <c r="A165" s="64" t="s">
        <v>82</v>
      </c>
      <c r="B165" s="74"/>
      <c r="C165" s="74"/>
      <c r="D165" s="74"/>
      <c r="E165" s="74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1:31" s="22" customFormat="1" ht="24.75" customHeight="1">
      <c r="A166" s="66" t="s">
        <v>5</v>
      </c>
      <c r="B166" s="65">
        <v>2112000</v>
      </c>
      <c r="C166" s="65">
        <v>2112000</v>
      </c>
      <c r="D166" s="65">
        <v>2112000</v>
      </c>
      <c r="E166" s="60">
        <v>963381.89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1:31" s="22" customFormat="1" ht="24.75" customHeight="1">
      <c r="A167" s="66" t="s">
        <v>6</v>
      </c>
      <c r="B167" s="60">
        <v>50000</v>
      </c>
      <c r="C167" s="60">
        <v>50000</v>
      </c>
      <c r="D167" s="60">
        <v>50000</v>
      </c>
      <c r="E167" s="60">
        <v>17330.23</v>
      </c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1:31" s="21" customFormat="1" ht="24.75" customHeight="1">
      <c r="A168" s="63" t="s">
        <v>67</v>
      </c>
      <c r="B168" s="61">
        <f>SUM(B166,B167)</f>
        <v>2162000</v>
      </c>
      <c r="C168" s="61">
        <f>SUM(C166,C167)</f>
        <v>2162000</v>
      </c>
      <c r="D168" s="61">
        <f>SUM(D166,D167)</f>
        <v>2162000</v>
      </c>
      <c r="E168" s="61">
        <f>SUM(E166,E167)</f>
        <v>980712.12</v>
      </c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 spans="1:31" s="22" customFormat="1" ht="24.75" customHeight="1">
      <c r="A169" s="66" t="s">
        <v>9</v>
      </c>
      <c r="B169" s="60">
        <v>335111</v>
      </c>
      <c r="C169" s="60">
        <v>335111</v>
      </c>
      <c r="D169" s="60">
        <v>335111</v>
      </c>
      <c r="E169" s="60">
        <v>152153.21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1:31" s="22" customFormat="1" ht="24.75" customHeight="1">
      <c r="A170" s="66" t="s">
        <v>10</v>
      </c>
      <c r="B170" s="60">
        <v>36755</v>
      </c>
      <c r="C170" s="60">
        <v>36755</v>
      </c>
      <c r="D170" s="60">
        <v>36755</v>
      </c>
      <c r="E170" s="60">
        <v>16529.18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1:31" s="21" customFormat="1" ht="24.75" customHeight="1">
      <c r="A171" s="63" t="s">
        <v>11</v>
      </c>
      <c r="B171" s="61">
        <f>SUM(B169,B170)</f>
        <v>371866</v>
      </c>
      <c r="C171" s="61">
        <f>SUM(C169,C170)</f>
        <v>371866</v>
      </c>
      <c r="D171" s="61">
        <f>SUM(D169,D170)</f>
        <v>371866</v>
      </c>
      <c r="E171" s="61">
        <f>SUM(E169,E170)</f>
        <v>168682.38999999998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1:31" s="22" customFormat="1" ht="24.75" customHeight="1">
      <c r="A172" s="66" t="s">
        <v>12</v>
      </c>
      <c r="B172" s="60">
        <v>180000</v>
      </c>
      <c r="C172" s="60">
        <v>125000</v>
      </c>
      <c r="D172" s="60">
        <v>125000</v>
      </c>
      <c r="E172" s="60">
        <v>55606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1:31" s="22" customFormat="1" ht="24.75" customHeight="1">
      <c r="A173" s="66" t="s">
        <v>13</v>
      </c>
      <c r="B173" s="60">
        <v>50000</v>
      </c>
      <c r="C173" s="60">
        <v>50000</v>
      </c>
      <c r="D173" s="60">
        <v>50000</v>
      </c>
      <c r="E173" s="60">
        <v>35764.29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 spans="1:31" s="22" customFormat="1" ht="24.75" customHeight="1">
      <c r="A174" s="66" t="s">
        <v>14</v>
      </c>
      <c r="B174" s="60">
        <v>140000</v>
      </c>
      <c r="C174" s="65">
        <v>92000</v>
      </c>
      <c r="D174" s="65">
        <v>92000</v>
      </c>
      <c r="E174" s="60">
        <v>48280.28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 spans="1:31" s="21" customFormat="1" ht="24.75" customHeight="1">
      <c r="A175" s="63" t="s">
        <v>15</v>
      </c>
      <c r="B175" s="61">
        <f>B172+B174+B173</f>
        <v>370000</v>
      </c>
      <c r="C175" s="61">
        <f>C172+C174+C173</f>
        <v>267000</v>
      </c>
      <c r="D175" s="61">
        <f>D172+D174+D173</f>
        <v>267000</v>
      </c>
      <c r="E175" s="61">
        <f>E172+E174+E173</f>
        <v>139650.57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1:32" s="29" customFormat="1" ht="24.75" customHeight="1">
      <c r="A176" s="66" t="s">
        <v>16</v>
      </c>
      <c r="B176" s="60">
        <v>15000</v>
      </c>
      <c r="C176" s="60">
        <v>15000</v>
      </c>
      <c r="D176" s="60">
        <v>15000</v>
      </c>
      <c r="E176" s="60">
        <v>0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8"/>
    </row>
    <row r="177" spans="1:32" s="29" customFormat="1" ht="24.75" customHeight="1">
      <c r="A177" s="66" t="s">
        <v>17</v>
      </c>
      <c r="B177" s="60">
        <v>70000</v>
      </c>
      <c r="C177" s="60">
        <v>70000</v>
      </c>
      <c r="D177" s="60">
        <v>70000</v>
      </c>
      <c r="E177" s="60">
        <v>14084.36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8"/>
    </row>
    <row r="178" spans="1:31" s="21" customFormat="1" ht="24.75" customHeight="1">
      <c r="A178" s="63" t="s">
        <v>19</v>
      </c>
      <c r="B178" s="61">
        <f>B176+B177</f>
        <v>85000</v>
      </c>
      <c r="C178" s="61">
        <f>C176+C177</f>
        <v>85000</v>
      </c>
      <c r="D178" s="61">
        <f>D176+D177</f>
        <v>85000</v>
      </c>
      <c r="E178" s="61">
        <f>E176+E177</f>
        <v>14084.36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1:32" s="29" customFormat="1" ht="24.75" customHeight="1">
      <c r="A179" s="66" t="s">
        <v>20</v>
      </c>
      <c r="B179" s="60">
        <v>0</v>
      </c>
      <c r="C179" s="60">
        <v>0</v>
      </c>
      <c r="D179" s="60">
        <v>0</v>
      </c>
      <c r="E179" s="60">
        <v>22318.85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8"/>
    </row>
    <row r="180" spans="1:32" s="29" customFormat="1" ht="24.75" customHeight="1">
      <c r="A180" s="66" t="s">
        <v>22</v>
      </c>
      <c r="B180" s="60">
        <v>130000</v>
      </c>
      <c r="C180" s="60">
        <v>130000</v>
      </c>
      <c r="D180" s="60">
        <v>130000</v>
      </c>
      <c r="E180" s="60">
        <v>129360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8"/>
    </row>
    <row r="181" spans="1:32" s="29" customFormat="1" ht="24.75" customHeight="1">
      <c r="A181" s="66" t="s">
        <v>23</v>
      </c>
      <c r="B181" s="60">
        <v>0</v>
      </c>
      <c r="C181" s="60">
        <v>0</v>
      </c>
      <c r="D181" s="60">
        <v>0</v>
      </c>
      <c r="E181" s="60">
        <v>4263.02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8"/>
    </row>
    <row r="182" spans="1:32" s="29" customFormat="1" ht="24.75" customHeight="1">
      <c r="A182" s="66" t="s">
        <v>24</v>
      </c>
      <c r="B182" s="60">
        <v>245000</v>
      </c>
      <c r="C182" s="60">
        <v>245000</v>
      </c>
      <c r="D182" s="60">
        <v>245000</v>
      </c>
      <c r="E182" s="60">
        <v>10500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8"/>
    </row>
    <row r="183" spans="1:31" s="22" customFormat="1" ht="24.75" customHeight="1">
      <c r="A183" s="66" t="s">
        <v>26</v>
      </c>
      <c r="B183" s="60">
        <v>140000</v>
      </c>
      <c r="C183" s="60">
        <v>140000</v>
      </c>
      <c r="D183" s="60">
        <v>140000</v>
      </c>
      <c r="E183" s="60">
        <v>40812.5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1:31" s="22" customFormat="1" ht="24.75" customHeight="1">
      <c r="A184" s="66" t="s">
        <v>27</v>
      </c>
      <c r="B184" s="60">
        <v>2000000</v>
      </c>
      <c r="C184" s="65">
        <v>0</v>
      </c>
      <c r="D184" s="65">
        <v>0</v>
      </c>
      <c r="E184" s="60">
        <v>0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1:31" s="34" customFormat="1" ht="24.75" customHeight="1">
      <c r="A185" s="63" t="s">
        <v>29</v>
      </c>
      <c r="B185" s="61">
        <f>SUM(B180,B183,B182,B184,B181,B179)</f>
        <v>2515000</v>
      </c>
      <c r="C185" s="61">
        <f>SUM(C180,C183,C182,C184,C181,C179)</f>
        <v>515000</v>
      </c>
      <c r="D185" s="61">
        <f>SUM(D180,D183,D182,D184,D181,D179)</f>
        <v>515000</v>
      </c>
      <c r="E185" s="61">
        <f>SUM(E180,E183,E182,E184,E181,E179)</f>
        <v>207254.37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s="22" customFormat="1" ht="24.75" customHeight="1">
      <c r="A186" s="64" t="s">
        <v>30</v>
      </c>
      <c r="B186" s="65">
        <v>100000</v>
      </c>
      <c r="C186" s="65">
        <v>23000</v>
      </c>
      <c r="D186" s="65">
        <v>23000</v>
      </c>
      <c r="E186" s="65">
        <v>5660.3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1:31" s="21" customFormat="1" ht="24.75" customHeight="1">
      <c r="A187" s="63" t="s">
        <v>31</v>
      </c>
      <c r="B187" s="61">
        <f>B186</f>
        <v>100000</v>
      </c>
      <c r="C187" s="61">
        <f>C186</f>
        <v>23000</v>
      </c>
      <c r="D187" s="61">
        <f>D186</f>
        <v>23000</v>
      </c>
      <c r="E187" s="61">
        <f>E186</f>
        <v>5660.3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1:31" s="32" customFormat="1" ht="24.75" customHeight="1">
      <c r="A188" s="66" t="s">
        <v>32</v>
      </c>
      <c r="B188" s="60">
        <v>100000</v>
      </c>
      <c r="C188" s="60">
        <v>100000</v>
      </c>
      <c r="D188" s="60">
        <v>100000</v>
      </c>
      <c r="E188" s="60">
        <v>43797.99</v>
      </c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1:32" s="45" customFormat="1" ht="24.75" customHeight="1">
      <c r="A189" s="63" t="s">
        <v>35</v>
      </c>
      <c r="B189" s="61">
        <f>B188</f>
        <v>100000</v>
      </c>
      <c r="C189" s="61">
        <f>C188</f>
        <v>100000</v>
      </c>
      <c r="D189" s="61">
        <f>D188</f>
        <v>100000</v>
      </c>
      <c r="E189" s="61">
        <f>E188</f>
        <v>43797.99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44"/>
    </row>
    <row r="190" spans="1:31" s="22" customFormat="1" ht="24.75" customHeight="1">
      <c r="A190" s="64" t="s">
        <v>87</v>
      </c>
      <c r="B190" s="65">
        <v>70000</v>
      </c>
      <c r="C190" s="65">
        <v>70000</v>
      </c>
      <c r="D190" s="65">
        <v>70000</v>
      </c>
      <c r="E190" s="65">
        <v>12000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1:31" s="21" customFormat="1" ht="24.75" customHeight="1">
      <c r="A191" s="63" t="s">
        <v>86</v>
      </c>
      <c r="B191" s="61">
        <f>B190</f>
        <v>70000</v>
      </c>
      <c r="C191" s="61">
        <f>C190</f>
        <v>70000</v>
      </c>
      <c r="D191" s="61">
        <f>D190</f>
        <v>70000</v>
      </c>
      <c r="E191" s="61">
        <f>E190</f>
        <v>12000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1:31" s="55" customFormat="1" ht="24.75" customHeight="1">
      <c r="A192" s="64" t="s">
        <v>79</v>
      </c>
      <c r="B192" s="65">
        <v>8134949</v>
      </c>
      <c r="C192" s="65">
        <v>6134949</v>
      </c>
      <c r="D192" s="65">
        <v>6134949</v>
      </c>
      <c r="E192" s="72">
        <v>4387322.12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1:31" s="55" customFormat="1" ht="24.75" customHeight="1">
      <c r="A193" s="64" t="s">
        <v>104</v>
      </c>
      <c r="B193" s="93">
        <v>46059065</v>
      </c>
      <c r="C193" s="92">
        <v>34659065</v>
      </c>
      <c r="D193" s="92">
        <v>34659065</v>
      </c>
      <c r="E193" s="109">
        <v>24861492.21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1:31" s="21" customFormat="1" ht="24.75" customHeight="1">
      <c r="A194" s="63" t="s">
        <v>45</v>
      </c>
      <c r="B194" s="87">
        <f>SUM(B192+B193)</f>
        <v>54194014</v>
      </c>
      <c r="C194" s="87">
        <f>SUM(C192+C193)</f>
        <v>40794014</v>
      </c>
      <c r="D194" s="87">
        <f>SUM(D192+D193)</f>
        <v>40794014</v>
      </c>
      <c r="E194" s="87">
        <f>SUM(E192+E193)</f>
        <v>29248814.330000002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1:31" s="55" customFormat="1" ht="24.75" customHeight="1">
      <c r="A195" s="64" t="s">
        <v>103</v>
      </c>
      <c r="B195" s="60">
        <v>1000000</v>
      </c>
      <c r="C195" s="65">
        <v>350000</v>
      </c>
      <c r="D195" s="65">
        <v>350000</v>
      </c>
      <c r="E195" s="72">
        <v>145763.36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1:31" s="55" customFormat="1" ht="24.75" customHeight="1">
      <c r="A196" s="64" t="s">
        <v>105</v>
      </c>
      <c r="B196" s="60">
        <v>6000000</v>
      </c>
      <c r="C196" s="65">
        <v>2400000</v>
      </c>
      <c r="D196" s="65">
        <v>2400000</v>
      </c>
      <c r="E196" s="72">
        <v>825992.42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1:31" s="21" customFormat="1" ht="24.75" customHeight="1">
      <c r="A197" s="63" t="s">
        <v>54</v>
      </c>
      <c r="B197" s="71">
        <f>SUM(B195+B196)</f>
        <v>7000000</v>
      </c>
      <c r="C197" s="71">
        <f>SUM(C195+C196)</f>
        <v>2750000</v>
      </c>
      <c r="D197" s="71">
        <f>SUM(D195+D196)</f>
        <v>2750000</v>
      </c>
      <c r="E197" s="71">
        <f>SUM(E195+E196)</f>
        <v>971755.78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1:31" s="21" customFormat="1" ht="24.75" customHeight="1">
      <c r="A198" s="64" t="s">
        <v>39</v>
      </c>
      <c r="B198" s="60">
        <v>20000</v>
      </c>
      <c r="C198" s="60">
        <v>20000</v>
      </c>
      <c r="D198" s="60">
        <v>20000</v>
      </c>
      <c r="E198" s="60">
        <v>0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1:31" s="21" customFormat="1" ht="24.75" customHeight="1">
      <c r="A199" s="63" t="s">
        <v>85</v>
      </c>
      <c r="B199" s="71">
        <f>B198</f>
        <v>20000</v>
      </c>
      <c r="C199" s="71">
        <f>C198</f>
        <v>20000</v>
      </c>
      <c r="D199" s="71">
        <f>D198</f>
        <v>20000</v>
      </c>
      <c r="E199" s="71">
        <f>E198</f>
        <v>0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1:31" s="34" customFormat="1" ht="24.75" customHeight="1">
      <c r="A200" s="75" t="s">
        <v>69</v>
      </c>
      <c r="B200" s="82">
        <f>SUM(B168+B171+B175+B185+B189+B194+B199+B178+B187+B197+B191)</f>
        <v>66987880</v>
      </c>
      <c r="C200" s="82">
        <f>SUM(C168+C171+C175+C185+C189+C194+C199+C178+C187+C197+C191)</f>
        <v>47157880</v>
      </c>
      <c r="D200" s="82">
        <f>SUM(D168+D171+D175+D185+D189+D194+D199+D178+D187+D197+D191)</f>
        <v>47157880</v>
      </c>
      <c r="E200" s="82">
        <f>SUM(E168+E171+E175+E185+E189+E194+E199+E178+E187+E197+E191)</f>
        <v>31792412.210000005</v>
      </c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 spans="1:31" s="21" customFormat="1" ht="25.5">
      <c r="A201" s="64" t="s">
        <v>88</v>
      </c>
      <c r="B201" s="74"/>
      <c r="C201" s="74"/>
      <c r="D201" s="74"/>
      <c r="E201" s="74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1:31" s="22" customFormat="1" ht="24.75" customHeight="1">
      <c r="A202" s="66" t="s">
        <v>12</v>
      </c>
      <c r="B202" s="60">
        <v>105000</v>
      </c>
      <c r="C202" s="65">
        <v>25000</v>
      </c>
      <c r="D202" s="65">
        <v>25000</v>
      </c>
      <c r="E202" s="60">
        <v>233.6</v>
      </c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1:31" s="22" customFormat="1" ht="24.75" customHeight="1">
      <c r="A203" s="66" t="s">
        <v>14</v>
      </c>
      <c r="B203" s="60">
        <v>50000</v>
      </c>
      <c r="C203" s="65">
        <v>15000</v>
      </c>
      <c r="D203" s="65">
        <v>15000</v>
      </c>
      <c r="E203" s="60">
        <v>10350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1:31" s="21" customFormat="1" ht="24.75" customHeight="1">
      <c r="A204" s="63" t="s">
        <v>15</v>
      </c>
      <c r="B204" s="61">
        <f>B202+B203</f>
        <v>155000</v>
      </c>
      <c r="C204" s="61">
        <f>C202+C203</f>
        <v>40000</v>
      </c>
      <c r="D204" s="61">
        <f>D202+D203</f>
        <v>40000</v>
      </c>
      <c r="E204" s="61">
        <f>E202+E203</f>
        <v>10583.6</v>
      </c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1:32" s="29" customFormat="1" ht="24.75" customHeight="1">
      <c r="A205" s="66" t="s">
        <v>16</v>
      </c>
      <c r="B205" s="60">
        <v>2000</v>
      </c>
      <c r="C205" s="60">
        <v>2000</v>
      </c>
      <c r="D205" s="60">
        <v>2000</v>
      </c>
      <c r="E205" s="60">
        <v>0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8"/>
    </row>
    <row r="206" spans="1:31" s="21" customFormat="1" ht="24.75" customHeight="1">
      <c r="A206" s="63" t="s">
        <v>19</v>
      </c>
      <c r="B206" s="61">
        <f>B205</f>
        <v>2000</v>
      </c>
      <c r="C206" s="61">
        <f>C205</f>
        <v>2000</v>
      </c>
      <c r="D206" s="61">
        <f>D205</f>
        <v>2000</v>
      </c>
      <c r="E206" s="61">
        <f>E205</f>
        <v>0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1:32" s="29" customFormat="1" ht="24.75" customHeight="1">
      <c r="A207" s="66" t="s">
        <v>20</v>
      </c>
      <c r="B207" s="60">
        <v>0</v>
      </c>
      <c r="C207" s="60">
        <v>0</v>
      </c>
      <c r="D207" s="60">
        <v>0</v>
      </c>
      <c r="E207" s="60">
        <v>112.5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8"/>
    </row>
    <row r="208" spans="1:32" s="29" customFormat="1" ht="24.75" customHeight="1">
      <c r="A208" s="66" t="s">
        <v>22</v>
      </c>
      <c r="B208" s="60">
        <v>155000</v>
      </c>
      <c r="C208" s="60">
        <v>155000</v>
      </c>
      <c r="D208" s="60">
        <v>155000</v>
      </c>
      <c r="E208" s="60">
        <v>140693.13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8"/>
    </row>
    <row r="209" spans="1:32" s="29" customFormat="1" ht="24.75" customHeight="1">
      <c r="A209" s="66" t="s">
        <v>24</v>
      </c>
      <c r="B209" s="60">
        <v>58600</v>
      </c>
      <c r="C209" s="65">
        <v>15600</v>
      </c>
      <c r="D209" s="65">
        <v>15600</v>
      </c>
      <c r="E209" s="60">
        <v>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8"/>
    </row>
    <row r="210" spans="1:31" s="22" customFormat="1" ht="24.75" customHeight="1">
      <c r="A210" s="66" t="s">
        <v>26</v>
      </c>
      <c r="B210" s="60">
        <v>105000</v>
      </c>
      <c r="C210" s="65">
        <v>75000</v>
      </c>
      <c r="D210" s="65">
        <v>75000</v>
      </c>
      <c r="E210" s="60">
        <v>13232.11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1:31" s="22" customFormat="1" ht="24.75" customHeight="1">
      <c r="A211" s="66" t="s">
        <v>28</v>
      </c>
      <c r="B211" s="60">
        <v>30000</v>
      </c>
      <c r="C211" s="60">
        <v>30000</v>
      </c>
      <c r="D211" s="60">
        <v>30000</v>
      </c>
      <c r="E211" s="60">
        <v>16687.5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1:31" s="34" customFormat="1" ht="24.75" customHeight="1">
      <c r="A212" s="63" t="s">
        <v>29</v>
      </c>
      <c r="B212" s="61">
        <f>SUM(B208,B210,B209,B211,B207)</f>
        <v>348600</v>
      </c>
      <c r="C212" s="61">
        <f>SUM(C208,C210,C209,C211,C207)</f>
        <v>275600</v>
      </c>
      <c r="D212" s="61">
        <f>SUM(D208,D210,D209,D211,D207)</f>
        <v>275600</v>
      </c>
      <c r="E212" s="61">
        <f>SUM(E208,E210,E209,E211,E207)</f>
        <v>170725.24</v>
      </c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s="32" customFormat="1" ht="24.75" customHeight="1">
      <c r="A213" s="66" t="s">
        <v>94</v>
      </c>
      <c r="B213" s="60">
        <v>0</v>
      </c>
      <c r="C213" s="65">
        <v>15000</v>
      </c>
      <c r="D213" s="65">
        <v>15000</v>
      </c>
      <c r="E213" s="60">
        <v>1555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2" s="45" customFormat="1" ht="24.75" customHeight="1">
      <c r="A214" s="63" t="s">
        <v>35</v>
      </c>
      <c r="B214" s="61">
        <f>B213</f>
        <v>0</v>
      </c>
      <c r="C214" s="61">
        <f>C213</f>
        <v>15000</v>
      </c>
      <c r="D214" s="61">
        <f>D213</f>
        <v>15000</v>
      </c>
      <c r="E214" s="61">
        <f>E213</f>
        <v>1555</v>
      </c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44"/>
    </row>
    <row r="215" spans="1:31" s="55" customFormat="1" ht="24.75" customHeight="1">
      <c r="A215" s="64" t="s">
        <v>79</v>
      </c>
      <c r="B215" s="60">
        <v>784000</v>
      </c>
      <c r="C215" s="65">
        <v>0</v>
      </c>
      <c r="D215" s="65">
        <v>0</v>
      </c>
      <c r="E215" s="72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1:31" s="55" customFormat="1" ht="24.75" customHeight="1">
      <c r="A216" s="64" t="s">
        <v>104</v>
      </c>
      <c r="B216" s="93">
        <v>7056000</v>
      </c>
      <c r="C216" s="92">
        <v>5056000</v>
      </c>
      <c r="D216" s="92">
        <v>5056000</v>
      </c>
      <c r="E216" s="109">
        <v>0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1:31" s="21" customFormat="1" ht="24.75" customHeight="1">
      <c r="A217" s="63" t="s">
        <v>45</v>
      </c>
      <c r="B217" s="71">
        <f>B215+B216</f>
        <v>7840000</v>
      </c>
      <c r="C217" s="71">
        <f>C215+C216</f>
        <v>5056000</v>
      </c>
      <c r="D217" s="71">
        <f>D215+D216</f>
        <v>5056000</v>
      </c>
      <c r="E217" s="71">
        <f>E215+E216</f>
        <v>0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1:31" s="21" customFormat="1" ht="24.75" customHeight="1">
      <c r="A218" s="64" t="s">
        <v>39</v>
      </c>
      <c r="B218" s="60">
        <v>6400</v>
      </c>
      <c r="C218" s="60">
        <v>6400</v>
      </c>
      <c r="D218" s="60">
        <v>6400</v>
      </c>
      <c r="E218" s="60">
        <v>0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1:31" s="21" customFormat="1" ht="24.75" customHeight="1">
      <c r="A219" s="63" t="s">
        <v>85</v>
      </c>
      <c r="B219" s="71">
        <f>B218</f>
        <v>6400</v>
      </c>
      <c r="C219" s="71">
        <f>C218</f>
        <v>6400</v>
      </c>
      <c r="D219" s="71">
        <f>D218</f>
        <v>6400</v>
      </c>
      <c r="E219" s="71">
        <f>E218</f>
        <v>0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1:31" s="34" customFormat="1" ht="24.75" customHeight="1">
      <c r="A220" s="75" t="s">
        <v>84</v>
      </c>
      <c r="B220" s="76">
        <f>SUM(B204+B212+B217+B219+B206+B214)</f>
        <v>8352000</v>
      </c>
      <c r="C220" s="76">
        <f>SUM(C204+C212+C217+C219+C206+C214)</f>
        <v>5395000</v>
      </c>
      <c r="D220" s="76">
        <f>SUM(D204+D212+D217+D219+D206+D214)</f>
        <v>5395000</v>
      </c>
      <c r="E220" s="76">
        <f>SUM(E204+E212+E217+E219+E206+E214)</f>
        <v>182863.84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21" customFormat="1" ht="54.75" customHeight="1">
      <c r="A221" s="64" t="s">
        <v>106</v>
      </c>
      <c r="B221" s="65"/>
      <c r="C221" s="65"/>
      <c r="D221" s="65"/>
      <c r="E221" s="65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1:31" s="22" customFormat="1" ht="24.75" customHeight="1">
      <c r="A222" s="66" t="s">
        <v>6</v>
      </c>
      <c r="B222" s="60">
        <v>0</v>
      </c>
      <c r="C222" s="65">
        <v>30000</v>
      </c>
      <c r="D222" s="65">
        <v>30000</v>
      </c>
      <c r="E222" s="60">
        <v>0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1:31" s="21" customFormat="1" ht="24.75" customHeight="1">
      <c r="A223" s="63" t="s">
        <v>67</v>
      </c>
      <c r="B223" s="61">
        <f>SUM(B221,B222)</f>
        <v>0</v>
      </c>
      <c r="C223" s="61">
        <f>SUM(C221,C222)</f>
        <v>30000</v>
      </c>
      <c r="D223" s="61">
        <f>SUM(D221,D222)</f>
        <v>30000</v>
      </c>
      <c r="E223" s="61">
        <f>SUM(E221,E222)</f>
        <v>0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1:31" s="22" customFormat="1" ht="24.75" customHeight="1">
      <c r="A224" s="66" t="s">
        <v>70</v>
      </c>
      <c r="B224" s="60">
        <v>0</v>
      </c>
      <c r="C224" s="65">
        <v>4650</v>
      </c>
      <c r="D224" s="65">
        <v>4650</v>
      </c>
      <c r="E224" s="60">
        <v>0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1:31" s="22" customFormat="1" ht="24.75" customHeight="1">
      <c r="A225" s="66" t="s">
        <v>10</v>
      </c>
      <c r="B225" s="60">
        <v>0</v>
      </c>
      <c r="C225" s="65">
        <v>600</v>
      </c>
      <c r="D225" s="65">
        <v>600</v>
      </c>
      <c r="E225" s="60">
        <v>0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1:31" s="21" customFormat="1" ht="24.75" customHeight="1">
      <c r="A226" s="63" t="s">
        <v>11</v>
      </c>
      <c r="B226" s="61">
        <f>SUM(B224,B225)</f>
        <v>0</v>
      </c>
      <c r="C226" s="61">
        <f>SUM(C224,C225)</f>
        <v>5250</v>
      </c>
      <c r="D226" s="61">
        <f>SUM(D224,D225)</f>
        <v>5250</v>
      </c>
      <c r="E226" s="61">
        <f>SUM(E224,E225)</f>
        <v>0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1:31" s="22" customFormat="1" ht="24.75" customHeight="1">
      <c r="A227" s="64" t="s">
        <v>12</v>
      </c>
      <c r="B227" s="65">
        <v>0</v>
      </c>
      <c r="C227" s="65">
        <v>444640</v>
      </c>
      <c r="D227" s="65">
        <v>444640</v>
      </c>
      <c r="E227" s="65">
        <v>335139.1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1:31" s="22" customFormat="1" ht="24.75" customHeight="1">
      <c r="A228" s="66" t="s">
        <v>14</v>
      </c>
      <c r="B228" s="60">
        <v>0</v>
      </c>
      <c r="C228" s="65">
        <v>100000</v>
      </c>
      <c r="D228" s="65">
        <v>100000</v>
      </c>
      <c r="E228" s="103">
        <v>10183.6</v>
      </c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1:31" s="21" customFormat="1" ht="24.75" customHeight="1">
      <c r="A229" s="63" t="s">
        <v>15</v>
      </c>
      <c r="B229" s="61">
        <f>SUM(B227,B228)</f>
        <v>0</v>
      </c>
      <c r="C229" s="61">
        <f>SUM(C227,C228)</f>
        <v>544640</v>
      </c>
      <c r="D229" s="61">
        <f>SUM(D227,D228)</f>
        <v>544640</v>
      </c>
      <c r="E229" s="61">
        <f>SUM(E227,E228)</f>
        <v>345322.69999999995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1:31" s="22" customFormat="1" ht="24.75" customHeight="1">
      <c r="A230" s="66" t="s">
        <v>16</v>
      </c>
      <c r="B230" s="60">
        <v>0</v>
      </c>
      <c r="C230" s="65">
        <v>10000</v>
      </c>
      <c r="D230" s="65">
        <v>10000</v>
      </c>
      <c r="E230" s="65">
        <v>0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1:31" s="21" customFormat="1" ht="24.75" customHeight="1">
      <c r="A231" s="63" t="s">
        <v>19</v>
      </c>
      <c r="B231" s="61">
        <f>B230</f>
        <v>0</v>
      </c>
      <c r="C231" s="61">
        <f>C230</f>
        <v>10000</v>
      </c>
      <c r="D231" s="61">
        <f>D230</f>
        <v>10000</v>
      </c>
      <c r="E231" s="61">
        <f>E230</f>
        <v>0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1:31" s="22" customFormat="1" ht="24.75" customHeight="1">
      <c r="A232" s="66" t="s">
        <v>20</v>
      </c>
      <c r="B232" s="60">
        <v>0</v>
      </c>
      <c r="C232" s="65">
        <v>5000</v>
      </c>
      <c r="D232" s="65">
        <v>5000</v>
      </c>
      <c r="E232" s="103">
        <v>0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1:31" s="22" customFormat="1" ht="24.75" customHeight="1">
      <c r="A233" s="64" t="s">
        <v>22</v>
      </c>
      <c r="B233" s="65">
        <v>0</v>
      </c>
      <c r="C233" s="65">
        <v>50000</v>
      </c>
      <c r="D233" s="65">
        <v>50000</v>
      </c>
      <c r="E233" s="65">
        <v>19983.47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1:31" s="22" customFormat="1" ht="24.75" customHeight="1">
      <c r="A234" s="64" t="s">
        <v>24</v>
      </c>
      <c r="B234" s="65">
        <v>0</v>
      </c>
      <c r="C234" s="65">
        <v>5000</v>
      </c>
      <c r="D234" s="65">
        <v>5000</v>
      </c>
      <c r="E234" s="65">
        <v>0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1:31" s="22" customFormat="1" ht="24.75" customHeight="1">
      <c r="A235" s="64" t="s">
        <v>51</v>
      </c>
      <c r="B235" s="65">
        <v>0</v>
      </c>
      <c r="C235" s="65">
        <v>30000</v>
      </c>
      <c r="D235" s="65">
        <v>30000</v>
      </c>
      <c r="E235" s="65">
        <v>9381.67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1:31" s="22" customFormat="1" ht="24.75" customHeight="1">
      <c r="A236" s="64" t="s">
        <v>28</v>
      </c>
      <c r="B236" s="65">
        <v>0</v>
      </c>
      <c r="C236" s="65">
        <v>20410</v>
      </c>
      <c r="D236" s="65">
        <v>20410</v>
      </c>
      <c r="E236" s="65">
        <v>20068.13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1:31" s="21" customFormat="1" ht="24.75" customHeight="1">
      <c r="A237" s="63" t="s">
        <v>29</v>
      </c>
      <c r="B237" s="61">
        <f>SUM(B232,B233,B234,B235,B236)</f>
        <v>0</v>
      </c>
      <c r="C237" s="61">
        <f>SUM(C232,C233,C234,C235,C236)</f>
        <v>110410</v>
      </c>
      <c r="D237" s="61">
        <f>SUM(D232,D233,D234,D235,D236)</f>
        <v>110410</v>
      </c>
      <c r="E237" s="61">
        <f>SUM(E232,E233,E234,E235,E236)</f>
        <v>49433.270000000004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1:31" s="36" customFormat="1" ht="24.75" customHeight="1">
      <c r="A238" s="88" t="s">
        <v>30</v>
      </c>
      <c r="B238" s="65">
        <v>0</v>
      </c>
      <c r="C238" s="65">
        <v>10000</v>
      </c>
      <c r="D238" s="65">
        <v>10000</v>
      </c>
      <c r="E238" s="62">
        <v>0</v>
      </c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</row>
    <row r="239" spans="1:31" s="38" customFormat="1" ht="24.75" customHeight="1">
      <c r="A239" s="69" t="s">
        <v>31</v>
      </c>
      <c r="B239" s="70">
        <f>SUM(B238)</f>
        <v>0</v>
      </c>
      <c r="C239" s="70">
        <f>SUM(C238)</f>
        <v>10000</v>
      </c>
      <c r="D239" s="70">
        <f>SUM(D238)</f>
        <v>10000</v>
      </c>
      <c r="E239" s="70">
        <f>SUM(E238)</f>
        <v>0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  <row r="240" spans="1:31" s="22" customFormat="1" ht="24.75" customHeight="1">
      <c r="A240" s="64" t="s">
        <v>32</v>
      </c>
      <c r="B240" s="65">
        <v>0</v>
      </c>
      <c r="C240" s="65">
        <v>20000</v>
      </c>
      <c r="D240" s="65">
        <v>20000</v>
      </c>
      <c r="E240" s="65">
        <v>464.64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1:31" s="21" customFormat="1" ht="24.75" customHeight="1">
      <c r="A241" s="63" t="s">
        <v>35</v>
      </c>
      <c r="B241" s="61">
        <f>SUM(B240)</f>
        <v>0</v>
      </c>
      <c r="C241" s="61">
        <f>SUM(C240)</f>
        <v>20000</v>
      </c>
      <c r="D241" s="61">
        <f>SUM(D240)</f>
        <v>20000</v>
      </c>
      <c r="E241" s="61">
        <f>SUM(E240)</f>
        <v>464.64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1:32" s="43" customFormat="1" ht="24.75" customHeight="1">
      <c r="A242" s="66" t="s">
        <v>36</v>
      </c>
      <c r="B242" s="60">
        <v>0</v>
      </c>
      <c r="C242" s="65">
        <v>2000</v>
      </c>
      <c r="D242" s="65">
        <v>2000</v>
      </c>
      <c r="E242" s="60">
        <v>1902.89</v>
      </c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42"/>
    </row>
    <row r="243" spans="1:31" s="32" customFormat="1" ht="24.75" customHeight="1">
      <c r="A243" s="66" t="s">
        <v>93</v>
      </c>
      <c r="B243" s="60">
        <v>0</v>
      </c>
      <c r="C243" s="65">
        <v>100</v>
      </c>
      <c r="D243" s="65">
        <v>100</v>
      </c>
      <c r="E243" s="60">
        <v>0</v>
      </c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</row>
    <row r="244" spans="1:31" s="32" customFormat="1" ht="24.75" customHeight="1">
      <c r="A244" s="66" t="s">
        <v>37</v>
      </c>
      <c r="B244" s="60">
        <v>0</v>
      </c>
      <c r="C244" s="65">
        <v>10</v>
      </c>
      <c r="D244" s="65">
        <v>10</v>
      </c>
      <c r="E244" s="60">
        <v>0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  <row r="245" spans="1:31" s="34" customFormat="1" ht="24.75" customHeight="1">
      <c r="A245" s="63" t="s">
        <v>38</v>
      </c>
      <c r="B245" s="61">
        <f>SUM(B242,B243,B244)</f>
        <v>0</v>
      </c>
      <c r="C245" s="61">
        <f>SUM(C242,C243,C244)</f>
        <v>2110</v>
      </c>
      <c r="D245" s="61">
        <f>SUM(D242,D243,D244)</f>
        <v>2110</v>
      </c>
      <c r="E245" s="61">
        <f>SUM(E242,E243,E244)</f>
        <v>1902.89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6" spans="1:31" s="22" customFormat="1" ht="24.75" customHeight="1">
      <c r="A246" s="64" t="s">
        <v>39</v>
      </c>
      <c r="B246" s="65">
        <v>0</v>
      </c>
      <c r="C246" s="65">
        <v>80000</v>
      </c>
      <c r="D246" s="65">
        <v>80000</v>
      </c>
      <c r="E246" s="65">
        <v>0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</row>
    <row r="247" spans="1:31" s="22" customFormat="1" ht="24.75" customHeight="1">
      <c r="A247" s="64" t="s">
        <v>40</v>
      </c>
      <c r="B247" s="65">
        <v>0</v>
      </c>
      <c r="C247" s="65">
        <v>14000</v>
      </c>
      <c r="D247" s="65">
        <v>14000</v>
      </c>
      <c r="E247" s="65">
        <v>0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 spans="1:31" s="21" customFormat="1" ht="24.75" customHeight="1">
      <c r="A248" s="63" t="s">
        <v>43</v>
      </c>
      <c r="B248" s="61">
        <f>SUM(B246,B247)</f>
        <v>0</v>
      </c>
      <c r="C248" s="61">
        <f>SUM(C246,C247)</f>
        <v>94000</v>
      </c>
      <c r="D248" s="61">
        <f>SUM(D246,D247)</f>
        <v>94000</v>
      </c>
      <c r="E248" s="61">
        <f>SUM(E246,E247)</f>
        <v>0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 spans="1:31" s="21" customFormat="1" ht="24.75" customHeight="1">
      <c r="A249" s="78" t="s">
        <v>91</v>
      </c>
      <c r="B249" s="79">
        <f>SUM(B229,B231,B237,B239,B241,B245,B248,B223,B226)</f>
        <v>0</v>
      </c>
      <c r="C249" s="79">
        <f>SUM(C229,C231,C237,C239,C241,C245,C248,C223,C226)</f>
        <v>826410</v>
      </c>
      <c r="D249" s="79">
        <f>SUM(D229,D231,D237,D239,D241,D245,D248,D223,D226)</f>
        <v>826410</v>
      </c>
      <c r="E249" s="79">
        <f>SUM(E229,E231,E237,E239,E241,E245,E248,E223,E226)</f>
        <v>397123.5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 spans="1:31" s="21" customFormat="1" ht="24.75" customHeight="1">
      <c r="A250" s="64" t="s">
        <v>83</v>
      </c>
      <c r="B250" s="65"/>
      <c r="C250" s="65"/>
      <c r="D250" s="65"/>
      <c r="E250" s="6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1:31" s="22" customFormat="1" ht="24.75" customHeight="1">
      <c r="A251" s="66" t="s">
        <v>62</v>
      </c>
      <c r="B251" s="60">
        <v>95000</v>
      </c>
      <c r="C251" s="65">
        <v>90000</v>
      </c>
      <c r="D251" s="65">
        <v>90000</v>
      </c>
      <c r="E251" s="60">
        <v>80504.49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 spans="1:32" s="58" customFormat="1" ht="24.75" customHeight="1">
      <c r="A252" s="73" t="s">
        <v>63</v>
      </c>
      <c r="B252" s="61">
        <f>B251</f>
        <v>95000</v>
      </c>
      <c r="C252" s="61">
        <f>C251</f>
        <v>90000</v>
      </c>
      <c r="D252" s="61">
        <f>D251</f>
        <v>90000</v>
      </c>
      <c r="E252" s="61">
        <f>E251</f>
        <v>80504.49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57"/>
    </row>
    <row r="253" spans="1:31" s="22" customFormat="1" ht="24.75" customHeight="1">
      <c r="A253" s="66" t="s">
        <v>39</v>
      </c>
      <c r="B253" s="65">
        <v>120000</v>
      </c>
      <c r="C253" s="65">
        <v>50000</v>
      </c>
      <c r="D253" s="65">
        <v>50000</v>
      </c>
      <c r="E253" s="60">
        <v>0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</row>
    <row r="254" spans="1:31" s="51" customFormat="1" ht="24.75" customHeight="1">
      <c r="A254" s="63" t="s">
        <v>43</v>
      </c>
      <c r="B254" s="61">
        <f>B253</f>
        <v>120000</v>
      </c>
      <c r="C254" s="61">
        <f>C253</f>
        <v>50000</v>
      </c>
      <c r="D254" s="61">
        <f>D253</f>
        <v>50000</v>
      </c>
      <c r="E254" s="61">
        <f>E253</f>
        <v>0</v>
      </c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</row>
    <row r="255" spans="1:31" s="21" customFormat="1" ht="24.75" customHeight="1">
      <c r="A255" s="75" t="s">
        <v>64</v>
      </c>
      <c r="B255" s="77">
        <f>SUM(B252,B254)</f>
        <v>215000</v>
      </c>
      <c r="C255" s="77">
        <f>SUM(C252,C254)</f>
        <v>140000</v>
      </c>
      <c r="D255" s="77">
        <f>SUM(D252,D254)</f>
        <v>140000</v>
      </c>
      <c r="E255" s="77">
        <f>SUM(E252,E254)</f>
        <v>80504.49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 spans="1:31" s="84" customFormat="1" ht="24.75" customHeight="1">
      <c r="A256" s="112" t="s">
        <v>65</v>
      </c>
      <c r="B256" s="82">
        <f>SUM(B52+B56+B67+B79+B88+B106+B110+B118+B126+B138+B152+B164+B200+B220+B255+B249)</f>
        <v>131947255</v>
      </c>
      <c r="C256" s="82">
        <f>SUM(C52+C56+C67+C79+C88+C106+C110+C118+C126+C138+C152+C164+C200+C220+C255+C249)</f>
        <v>109676215</v>
      </c>
      <c r="D256" s="82">
        <f>SUM(D52+D56+D67+D79+D88+D106+D110+D118+D126+D138+D152+D164+D200+D220+D255+D249)</f>
        <v>109559215</v>
      </c>
      <c r="E256" s="82">
        <f>SUM(E52+E56+E67+E79+E88+E106+E110+E118+E126+E138+E152+E164+E200+E220+E255+E249)</f>
        <v>94243891.33000001</v>
      </c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</row>
    <row r="257" spans="1:31" s="59" customFormat="1" ht="9" customHeight="1">
      <c r="A257" s="80"/>
      <c r="B257" s="81"/>
      <c r="C257" s="81"/>
      <c r="D257" s="81"/>
      <c r="E257" s="8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</row>
    <row r="258" spans="1:31" s="97" customFormat="1" ht="18.75" customHeight="1">
      <c r="A258" s="80"/>
      <c r="B258" s="95"/>
      <c r="C258" s="95"/>
      <c r="D258" s="95"/>
      <c r="E258" s="94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</row>
    <row r="259" spans="1:31" s="97" customFormat="1" ht="6" customHeight="1">
      <c r="A259" s="80"/>
      <c r="B259" s="95"/>
      <c r="C259" s="95"/>
      <c r="D259" s="95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</row>
    <row r="260" spans="1:31" s="101" customFormat="1" ht="17.25" customHeight="1">
      <c r="A260" s="113"/>
      <c r="B260" s="98"/>
      <c r="C260" s="98"/>
      <c r="D260" s="98"/>
      <c r="E260" s="99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</row>
    <row r="261" spans="1:31" s="16" customFormat="1" ht="24.75" customHeight="1">
      <c r="A261" s="114"/>
      <c r="B261" s="17"/>
      <c r="C261" s="17"/>
      <c r="D261" s="17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 s="16" customFormat="1" ht="24.75" customHeight="1">
      <c r="A262" s="114"/>
      <c r="B262" s="17"/>
      <c r="C262" s="17"/>
      <c r="D262" s="17"/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 s="16" customFormat="1" ht="24.75" customHeight="1">
      <c r="A263" s="114"/>
      <c r="B263" s="17"/>
      <c r="C263" s="17"/>
      <c r="D263" s="17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 s="16" customFormat="1" ht="24.75" customHeight="1">
      <c r="A264" s="114"/>
      <c r="B264" s="17"/>
      <c r="C264" s="17"/>
      <c r="D264" s="17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 s="16" customFormat="1" ht="24.75" customHeight="1">
      <c r="A265" s="114"/>
      <c r="B265" s="17"/>
      <c r="C265" s="17"/>
      <c r="D265" s="17"/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 s="16" customFormat="1" ht="24.75" customHeight="1">
      <c r="A266" s="114"/>
      <c r="B266" s="17"/>
      <c r="C266" s="17"/>
      <c r="D266" s="17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 s="16" customFormat="1" ht="24.75" customHeight="1">
      <c r="A267" s="114"/>
      <c r="B267" s="17"/>
      <c r="C267" s="17"/>
      <c r="D267" s="17"/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 s="16" customFormat="1" ht="24.75" customHeight="1">
      <c r="A268" s="114"/>
      <c r="B268" s="17"/>
      <c r="C268" s="17"/>
      <c r="D268" s="17"/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 s="16" customFormat="1" ht="24.75" customHeight="1">
      <c r="A269" s="114"/>
      <c r="B269" s="17"/>
      <c r="C269" s="17"/>
      <c r="D269" s="17"/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 s="16" customFormat="1" ht="24.75" customHeight="1">
      <c r="A270" s="114"/>
      <c r="B270" s="17"/>
      <c r="C270" s="17"/>
      <c r="D270" s="17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 s="16" customFormat="1" ht="24.75" customHeight="1">
      <c r="A271" s="114"/>
      <c r="B271" s="17"/>
      <c r="C271" s="17"/>
      <c r="D271" s="17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 s="16" customFormat="1" ht="24.75" customHeight="1">
      <c r="A272" s="114"/>
      <c r="B272" s="17"/>
      <c r="C272" s="17"/>
      <c r="D272" s="17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 s="19" customFormat="1" ht="15.75">
      <c r="A273" s="114"/>
      <c r="B273" s="17"/>
      <c r="C273" s="17"/>
      <c r="D273" s="17"/>
      <c r="E273" s="13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s="19" customFormat="1" ht="15.75">
      <c r="A274" s="114"/>
      <c r="B274" s="17"/>
      <c r="C274" s="17"/>
      <c r="D274" s="17"/>
      <c r="E274" s="13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s="19" customFormat="1" ht="15.75">
      <c r="A275" s="114"/>
      <c r="B275" s="17"/>
      <c r="C275" s="17"/>
      <c r="D275" s="17"/>
      <c r="E275" s="13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s="19" customFormat="1" ht="15.75">
      <c r="A276" s="114"/>
      <c r="B276" s="17"/>
      <c r="C276" s="17"/>
      <c r="D276" s="17"/>
      <c r="E276" s="13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s="19" customFormat="1" ht="15.75">
      <c r="A277" s="114"/>
      <c r="B277" s="17"/>
      <c r="C277" s="17"/>
      <c r="D277" s="17"/>
      <c r="E277" s="13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s="19" customFormat="1" ht="15.75">
      <c r="A278" s="114"/>
      <c r="B278" s="17"/>
      <c r="C278" s="17"/>
      <c r="D278" s="17"/>
      <c r="E278" s="13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s="19" customFormat="1" ht="15.75">
      <c r="A279" s="114"/>
      <c r="B279" s="17"/>
      <c r="C279" s="17"/>
      <c r="D279" s="17"/>
      <c r="E279" s="13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s="19" customFormat="1" ht="15.75">
      <c r="A280" s="114"/>
      <c r="B280" s="17"/>
      <c r="C280" s="17"/>
      <c r="D280" s="17"/>
      <c r="E280" s="13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s="19" customFormat="1" ht="15.75">
      <c r="A281" s="114"/>
      <c r="B281" s="17"/>
      <c r="C281" s="17"/>
      <c r="D281" s="17"/>
      <c r="E281" s="13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s="19" customFormat="1" ht="15.75">
      <c r="A282" s="114"/>
      <c r="B282" s="17"/>
      <c r="C282" s="17"/>
      <c r="D282" s="17"/>
      <c r="E282" s="13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s="19" customFormat="1" ht="15.75">
      <c r="A283" s="114"/>
      <c r="B283" s="17"/>
      <c r="C283" s="17"/>
      <c r="D283" s="17"/>
      <c r="E283" s="13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s="19" customFormat="1" ht="15.75">
      <c r="A284" s="114"/>
      <c r="B284" s="17"/>
      <c r="C284" s="17"/>
      <c r="D284" s="17"/>
      <c r="E284" s="13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s="19" customFormat="1" ht="15.75">
      <c r="A285" s="114"/>
      <c r="B285" s="17"/>
      <c r="C285" s="17"/>
      <c r="D285" s="17"/>
      <c r="E285" s="13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s="19" customFormat="1" ht="15.75">
      <c r="A286" s="114"/>
      <c r="B286" s="17"/>
      <c r="C286" s="17"/>
      <c r="D286" s="17"/>
      <c r="E286" s="13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s="19" customFormat="1" ht="15.75">
      <c r="A287" s="114"/>
      <c r="B287" s="17"/>
      <c r="C287" s="17"/>
      <c r="D287" s="17"/>
      <c r="E287" s="13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s="19" customFormat="1" ht="15.75">
      <c r="A288" s="114"/>
      <c r="B288" s="17"/>
      <c r="C288" s="17"/>
      <c r="D288" s="17"/>
      <c r="E288" s="13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s="19" customFormat="1" ht="15.75">
      <c r="A289" s="114"/>
      <c r="B289" s="17"/>
      <c r="C289" s="17"/>
      <c r="D289" s="17"/>
      <c r="E289" s="13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s="19" customFormat="1" ht="15.75">
      <c r="A290" s="114"/>
      <c r="B290" s="17"/>
      <c r="C290" s="17"/>
      <c r="D290" s="17"/>
      <c r="E290" s="13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s="19" customFormat="1" ht="15.75">
      <c r="A291" s="114"/>
      <c r="B291" s="17"/>
      <c r="C291" s="17"/>
      <c r="D291" s="17"/>
      <c r="E291" s="13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s="19" customFormat="1" ht="15.75">
      <c r="A292" s="114"/>
      <c r="B292" s="17"/>
      <c r="C292" s="17"/>
      <c r="D292" s="17"/>
      <c r="E292" s="13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s="19" customFormat="1" ht="15.75">
      <c r="A293" s="114"/>
      <c r="B293" s="17"/>
      <c r="C293" s="17"/>
      <c r="D293" s="17"/>
      <c r="E293" s="13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s="19" customFormat="1" ht="15.75">
      <c r="A294" s="114"/>
      <c r="B294" s="17"/>
      <c r="C294" s="17"/>
      <c r="D294" s="17"/>
      <c r="E294" s="13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s="19" customFormat="1" ht="15.75">
      <c r="A295" s="114"/>
      <c r="B295" s="13"/>
      <c r="C295" s="13"/>
      <c r="D295" s="13"/>
      <c r="E295" s="13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s="19" customFormat="1" ht="15.75">
      <c r="A296" s="114"/>
      <c r="B296" s="13"/>
      <c r="C296" s="13"/>
      <c r="D296" s="13"/>
      <c r="E296" s="13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s="19" customFormat="1" ht="15.75">
      <c r="A297" s="114"/>
      <c r="B297" s="13"/>
      <c r="C297" s="13"/>
      <c r="D297" s="13"/>
      <c r="E297" s="13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s="19" customFormat="1" ht="15.75">
      <c r="A298" s="114"/>
      <c r="B298" s="13"/>
      <c r="C298" s="13"/>
      <c r="D298" s="13"/>
      <c r="E298" s="13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s="19" customFormat="1" ht="15.75">
      <c r="A299" s="114"/>
      <c r="B299" s="13"/>
      <c r="C299" s="13"/>
      <c r="D299" s="13"/>
      <c r="E299" s="13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s="19" customFormat="1" ht="15.75">
      <c r="A300" s="114"/>
      <c r="B300" s="13"/>
      <c r="C300" s="13"/>
      <c r="D300" s="13"/>
      <c r="E300" s="13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s="19" customFormat="1" ht="15.75">
      <c r="A301" s="114"/>
      <c r="B301" s="13"/>
      <c r="C301" s="13"/>
      <c r="D301" s="13"/>
      <c r="E301" s="13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s="19" customFormat="1" ht="15.75">
      <c r="A302" s="114"/>
      <c r="B302" s="13"/>
      <c r="C302" s="13"/>
      <c r="D302" s="13"/>
      <c r="E302" s="13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s="19" customFormat="1" ht="15.75">
      <c r="A303" s="114"/>
      <c r="B303" s="13"/>
      <c r="C303" s="13"/>
      <c r="D303" s="13"/>
      <c r="E303" s="13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s="19" customFormat="1" ht="15.75">
      <c r="A304" s="114"/>
      <c r="B304" s="13"/>
      <c r="C304" s="13"/>
      <c r="D304" s="13"/>
      <c r="E304" s="13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s="19" customFormat="1" ht="15.75">
      <c r="A305" s="114"/>
      <c r="B305" s="13"/>
      <c r="C305" s="13"/>
      <c r="D305" s="13"/>
      <c r="E305" s="13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s="19" customFormat="1" ht="15.75">
      <c r="A306" s="114"/>
      <c r="B306" s="13"/>
      <c r="C306" s="13"/>
      <c r="D306" s="13"/>
      <c r="E306" s="13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s="19" customFormat="1" ht="15.75">
      <c r="A307" s="114"/>
      <c r="B307" s="13"/>
      <c r="C307" s="13"/>
      <c r="D307" s="13"/>
      <c r="E307" s="13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s="19" customFormat="1" ht="15.75">
      <c r="A308" s="114"/>
      <c r="B308" s="13"/>
      <c r="C308" s="13"/>
      <c r="D308" s="13"/>
      <c r="E308" s="13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s="19" customFormat="1" ht="15.75">
      <c r="A309" s="114"/>
      <c r="B309" s="13"/>
      <c r="C309" s="13"/>
      <c r="D309" s="13"/>
      <c r="E309" s="13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s="19" customFormat="1" ht="15.75">
      <c r="A310" s="114"/>
      <c r="B310" s="13"/>
      <c r="C310" s="13"/>
      <c r="D310" s="13"/>
      <c r="E310" s="13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s="19" customFormat="1" ht="15.75">
      <c r="A311" s="114"/>
      <c r="B311" s="13"/>
      <c r="C311" s="13"/>
      <c r="D311" s="13"/>
      <c r="E311" s="13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9" customFormat="1" ht="15.75">
      <c r="A312" s="114"/>
      <c r="B312" s="13"/>
      <c r="C312" s="13"/>
      <c r="D312" s="13"/>
      <c r="E312" s="13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s="19" customFormat="1" ht="15.75">
      <c r="A313" s="114"/>
      <c r="B313" s="13"/>
      <c r="C313" s="13"/>
      <c r="D313" s="13"/>
      <c r="E313" s="13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s="19" customFormat="1" ht="15.75">
      <c r="A314" s="114"/>
      <c r="B314" s="13"/>
      <c r="C314" s="13"/>
      <c r="D314" s="13"/>
      <c r="E314" s="13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s="19" customFormat="1" ht="15.75">
      <c r="A315" s="114"/>
      <c r="B315" s="13"/>
      <c r="C315" s="13"/>
      <c r="D315" s="13"/>
      <c r="E315" s="13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s="19" customFormat="1" ht="15.75">
      <c r="A316" s="114"/>
      <c r="B316" s="13"/>
      <c r="C316" s="13"/>
      <c r="D316" s="13"/>
      <c r="E316" s="13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s="19" customFormat="1" ht="15.75">
      <c r="A317" s="114"/>
      <c r="B317" s="13"/>
      <c r="C317" s="13"/>
      <c r="D317" s="13"/>
      <c r="E317" s="13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s="19" customFormat="1" ht="15.75">
      <c r="A318" s="114"/>
      <c r="B318" s="13"/>
      <c r="C318" s="13"/>
      <c r="D318" s="13"/>
      <c r="E318" s="13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s="19" customFormat="1" ht="15.75">
      <c r="A319" s="114"/>
      <c r="B319" s="13"/>
      <c r="C319" s="13"/>
      <c r="D319" s="13"/>
      <c r="E319" s="13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s="19" customFormat="1" ht="15.75">
      <c r="A320" s="114"/>
      <c r="B320" s="13"/>
      <c r="C320" s="13"/>
      <c r="D320" s="13"/>
      <c r="E320" s="13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s="19" customFormat="1" ht="15.75">
      <c r="A321" s="114"/>
      <c r="B321" s="13"/>
      <c r="C321" s="13"/>
      <c r="D321" s="13"/>
      <c r="E321" s="13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s="19" customFormat="1" ht="15.75">
      <c r="A322" s="114"/>
      <c r="B322" s="13"/>
      <c r="C322" s="13"/>
      <c r="D322" s="13"/>
      <c r="E322" s="13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s="19" customFormat="1" ht="15.75">
      <c r="A323" s="114"/>
      <c r="B323" s="13"/>
      <c r="C323" s="13"/>
      <c r="D323" s="13"/>
      <c r="E323" s="13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s="19" customFormat="1" ht="15.75">
      <c r="A324" s="114"/>
      <c r="B324" s="13"/>
      <c r="C324" s="13"/>
      <c r="D324" s="13"/>
      <c r="E324" s="13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s="19" customFormat="1" ht="15.75">
      <c r="A325" s="114"/>
      <c r="B325" s="13"/>
      <c r="C325" s="13"/>
      <c r="D325" s="13"/>
      <c r="E325" s="13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s="19" customFormat="1" ht="15.75">
      <c r="A326" s="114"/>
      <c r="B326" s="13"/>
      <c r="C326" s="13"/>
      <c r="D326" s="13"/>
      <c r="E326" s="13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s="19" customFormat="1" ht="15.75">
      <c r="A327" s="114"/>
      <c r="B327" s="13"/>
      <c r="C327" s="13"/>
      <c r="D327" s="13"/>
      <c r="E327" s="13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s="19" customFormat="1" ht="15.75">
      <c r="A328" s="114"/>
      <c r="B328" s="13"/>
      <c r="C328" s="13"/>
      <c r="D328" s="13"/>
      <c r="E328" s="13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s="19" customFormat="1" ht="15.75">
      <c r="A329" s="114"/>
      <c r="B329" s="13"/>
      <c r="C329" s="13"/>
      <c r="D329" s="13"/>
      <c r="E329" s="13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s="19" customFormat="1" ht="15.75">
      <c r="A330" s="114"/>
      <c r="B330" s="13"/>
      <c r="C330" s="13"/>
      <c r="D330" s="13"/>
      <c r="E330" s="13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s="19" customFormat="1" ht="15.75">
      <c r="A331" s="114"/>
      <c r="B331" s="13"/>
      <c r="C331" s="13"/>
      <c r="D331" s="13"/>
      <c r="E331" s="13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s="19" customFormat="1" ht="15.75">
      <c r="A332" s="114"/>
      <c r="B332" s="13"/>
      <c r="C332" s="13"/>
      <c r="D332" s="13"/>
      <c r="E332" s="13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s="19" customFormat="1" ht="15.75">
      <c r="A333" s="114"/>
      <c r="B333" s="13"/>
      <c r="C333" s="13"/>
      <c r="D333" s="13"/>
      <c r="E333" s="13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s="19" customFormat="1" ht="15.75">
      <c r="A334" s="114"/>
      <c r="B334" s="13"/>
      <c r="C334" s="13"/>
      <c r="D334" s="13"/>
      <c r="E334" s="13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s="19" customFormat="1" ht="15.75">
      <c r="A335" s="114"/>
      <c r="B335" s="13"/>
      <c r="C335" s="13"/>
      <c r="D335" s="13"/>
      <c r="E335" s="13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s="19" customFormat="1" ht="15.75">
      <c r="A336" s="114"/>
      <c r="B336" s="13"/>
      <c r="C336" s="13"/>
      <c r="D336" s="13"/>
      <c r="E336" s="13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s="19" customFormat="1" ht="15.75">
      <c r="A337" s="114"/>
      <c r="B337" s="13"/>
      <c r="C337" s="13"/>
      <c r="D337" s="13"/>
      <c r="E337" s="13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s="19" customFormat="1" ht="15.75">
      <c r="A338" s="114"/>
      <c r="B338" s="13"/>
      <c r="C338" s="13"/>
      <c r="D338" s="13"/>
      <c r="E338" s="13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s="19" customFormat="1" ht="15.75">
      <c r="A339" s="114"/>
      <c r="B339" s="13"/>
      <c r="C339" s="13"/>
      <c r="D339" s="13"/>
      <c r="E339" s="13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s="19" customFormat="1" ht="15.75">
      <c r="A340" s="114"/>
      <c r="B340" s="13"/>
      <c r="C340" s="13"/>
      <c r="D340" s="13"/>
      <c r="E340" s="13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s="19" customFormat="1" ht="15.75">
      <c r="A341" s="114"/>
      <c r="B341" s="13"/>
      <c r="C341" s="13"/>
      <c r="D341" s="13"/>
      <c r="E341" s="13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s="19" customFormat="1" ht="15.75">
      <c r="A342" s="114"/>
      <c r="B342" s="13"/>
      <c r="C342" s="13"/>
      <c r="D342" s="13"/>
      <c r="E342" s="13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s="19" customFormat="1" ht="15.75">
      <c r="A343" s="114"/>
      <c r="B343" s="13"/>
      <c r="C343" s="13"/>
      <c r="D343" s="13"/>
      <c r="E343" s="13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s="19" customFormat="1" ht="15.75">
      <c r="A344" s="114"/>
      <c r="B344" s="13"/>
      <c r="C344" s="13"/>
      <c r="D344" s="13"/>
      <c r="E344" s="13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s="19" customFormat="1" ht="15.75">
      <c r="A345" s="114"/>
      <c r="B345" s="13"/>
      <c r="C345" s="13"/>
      <c r="D345" s="13"/>
      <c r="E345" s="13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s="19" customFormat="1" ht="15.75">
      <c r="A346" s="114"/>
      <c r="B346" s="13"/>
      <c r="C346" s="13"/>
      <c r="D346" s="13"/>
      <c r="E346" s="13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s="19" customFormat="1" ht="15.75">
      <c r="A347" s="114"/>
      <c r="B347" s="13"/>
      <c r="C347" s="13"/>
      <c r="D347" s="13"/>
      <c r="E347" s="13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s="19" customFormat="1" ht="15.75">
      <c r="A348" s="114"/>
      <c r="B348" s="13"/>
      <c r="C348" s="13"/>
      <c r="D348" s="13"/>
      <c r="E348" s="13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s="19" customFormat="1" ht="15.75">
      <c r="A349" s="114"/>
      <c r="B349" s="13"/>
      <c r="C349" s="13"/>
      <c r="D349" s="13"/>
      <c r="E349" s="13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 s="19" customFormat="1" ht="15.75">
      <c r="A350" s="114"/>
      <c r="B350" s="13"/>
      <c r="C350" s="13"/>
      <c r="D350" s="13"/>
      <c r="E350" s="13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 s="19" customFormat="1" ht="15.75">
      <c r="A351" s="114"/>
      <c r="B351" s="13"/>
      <c r="C351" s="13"/>
      <c r="D351" s="13"/>
      <c r="E351" s="13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</sheetData>
  <sheetProtection/>
  <mergeCells count="2">
    <mergeCell ref="A1:E1"/>
    <mergeCell ref="A2:E2"/>
  </mergeCells>
  <printOptions horizontalCentered="1"/>
  <pageMargins left="0" right="0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Kristina Horvatić</cp:lastModifiedBy>
  <cp:lastPrinted>2019-02-13T19:00:06Z</cp:lastPrinted>
  <dcterms:created xsi:type="dcterms:W3CDTF">2016-01-12T09:25:48Z</dcterms:created>
  <dcterms:modified xsi:type="dcterms:W3CDTF">2019-02-13T19:00:18Z</dcterms:modified>
  <cp:category/>
  <cp:version/>
  <cp:contentType/>
  <cp:contentStatus/>
</cp:coreProperties>
</file>